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5480" windowHeight="9120" activeTab="2"/>
  </bookViews>
  <sheets>
    <sheet name="CD term" sheetId="1" r:id="rId1"/>
    <sheet name="Projet" sheetId="2" r:id="rId2"/>
    <sheet name="Evaluation" sheetId="3" r:id="rId3"/>
  </sheets>
  <definedNames>
    <definedName name="_xlnm._FilterDatabase" localSheetId="0" hidden="1">'CD term'!$A$1:$T$50</definedName>
    <definedName name="_xlnm.Print_Area" localSheetId="2">Evaluation!$A$1:$U$38</definedName>
  </definedNames>
  <calcPr calcId="125725"/>
</workbook>
</file>

<file path=xl/calcChain.xml><?xml version="1.0" encoding="utf-8"?>
<calcChain xmlns="http://schemas.openxmlformats.org/spreadsheetml/2006/main">
  <c r="Q3" i="3"/>
  <c r="Q4" s="1"/>
  <c r="R3"/>
  <c r="S3"/>
  <c r="B5"/>
  <c r="J10" s="1"/>
  <c r="F27"/>
  <c r="I28"/>
  <c r="D18"/>
  <c r="D22"/>
  <c r="D26"/>
  <c r="I12"/>
  <c r="H11"/>
  <c r="G9"/>
  <c r="G13"/>
  <c r="F13"/>
  <c r="E12"/>
  <c r="D11"/>
  <c r="D6" i="2"/>
  <c r="D11"/>
  <c r="E11"/>
  <c r="M19"/>
  <c r="M18"/>
  <c r="M17"/>
  <c r="D15"/>
  <c r="B4"/>
  <c r="F15"/>
  <c r="G11"/>
  <c r="H11"/>
  <c r="I11"/>
  <c r="J11"/>
  <c r="K11"/>
  <c r="L11"/>
  <c r="M11"/>
  <c r="F11"/>
  <c r="B11"/>
  <c r="C11"/>
  <c r="H50" i="1"/>
  <c r="K50"/>
  <c r="L50"/>
  <c r="M50"/>
  <c r="N50"/>
  <c r="O50"/>
  <c r="P50"/>
  <c r="Q50"/>
  <c r="R50"/>
  <c r="S50"/>
  <c r="T50"/>
  <c r="I50"/>
  <c r="F50"/>
  <c r="E50"/>
  <c r="D50"/>
  <c r="C50"/>
  <c r="B50"/>
  <c r="A50"/>
  <c r="H49"/>
  <c r="K49"/>
  <c r="L49"/>
  <c r="M49"/>
  <c r="N49"/>
  <c r="O49"/>
  <c r="P49"/>
  <c r="Q49"/>
  <c r="R49"/>
  <c r="S49"/>
  <c r="T49"/>
  <c r="I49"/>
  <c r="F49"/>
  <c r="E49"/>
  <c r="D49"/>
  <c r="C49"/>
  <c r="B49"/>
  <c r="A49"/>
  <c r="H48"/>
  <c r="K48"/>
  <c r="L48"/>
  <c r="M48"/>
  <c r="N48"/>
  <c r="O48"/>
  <c r="P48"/>
  <c r="Q48"/>
  <c r="R48"/>
  <c r="S48"/>
  <c r="T48"/>
  <c r="I48"/>
  <c r="F48"/>
  <c r="E48"/>
  <c r="D48"/>
  <c r="C48"/>
  <c r="B48"/>
  <c r="A48"/>
  <c r="H47"/>
  <c r="K47"/>
  <c r="L47"/>
  <c r="M47"/>
  <c r="N47"/>
  <c r="O47"/>
  <c r="P47"/>
  <c r="Q47"/>
  <c r="R47"/>
  <c r="S47"/>
  <c r="T47"/>
  <c r="I47"/>
  <c r="F47"/>
  <c r="E47"/>
  <c r="D47"/>
  <c r="C47"/>
  <c r="B47"/>
  <c r="A47"/>
  <c r="H46"/>
  <c r="K46"/>
  <c r="L46"/>
  <c r="M46"/>
  <c r="N46"/>
  <c r="O46"/>
  <c r="P46"/>
  <c r="Q46"/>
  <c r="R46"/>
  <c r="S46"/>
  <c r="T46"/>
  <c r="I46"/>
  <c r="F46"/>
  <c r="E46"/>
  <c r="D46"/>
  <c r="C46"/>
  <c r="B46"/>
  <c r="A46"/>
  <c r="H45"/>
  <c r="K45"/>
  <c r="L45"/>
  <c r="M45"/>
  <c r="N45"/>
  <c r="O45"/>
  <c r="P45"/>
  <c r="Q45"/>
  <c r="R45"/>
  <c r="S45"/>
  <c r="T45"/>
  <c r="I45"/>
  <c r="F45"/>
  <c r="E45"/>
  <c r="D45"/>
  <c r="C45"/>
  <c r="B45"/>
  <c r="A45"/>
  <c r="H44"/>
  <c r="K44"/>
  <c r="L44"/>
  <c r="M44"/>
  <c r="N44"/>
  <c r="O44"/>
  <c r="P44"/>
  <c r="Q44"/>
  <c r="R44"/>
  <c r="S44"/>
  <c r="T44"/>
  <c r="I44"/>
  <c r="F44"/>
  <c r="E44"/>
  <c r="D44"/>
  <c r="C44"/>
  <c r="B44"/>
  <c r="A44"/>
  <c r="H43"/>
  <c r="K43"/>
  <c r="L43"/>
  <c r="M43"/>
  <c r="N43"/>
  <c r="O43"/>
  <c r="P43"/>
  <c r="Q43"/>
  <c r="R43"/>
  <c r="S43"/>
  <c r="T43"/>
  <c r="I43"/>
  <c r="F43"/>
  <c r="E43"/>
  <c r="D43"/>
  <c r="C43"/>
  <c r="B43"/>
  <c r="A43"/>
  <c r="H42"/>
  <c r="K42"/>
  <c r="L42"/>
  <c r="M42"/>
  <c r="N42"/>
  <c r="O42"/>
  <c r="P42"/>
  <c r="Q42"/>
  <c r="R42"/>
  <c r="S42"/>
  <c r="T42"/>
  <c r="I42"/>
  <c r="F42"/>
  <c r="E42"/>
  <c r="D42"/>
  <c r="C42"/>
  <c r="B42"/>
  <c r="A42"/>
  <c r="H41"/>
  <c r="K41"/>
  <c r="L41"/>
  <c r="M41"/>
  <c r="N41"/>
  <c r="O41"/>
  <c r="P41"/>
  <c r="Q41"/>
  <c r="R41"/>
  <c r="S41"/>
  <c r="T41"/>
  <c r="I41"/>
  <c r="F41"/>
  <c r="E41"/>
  <c r="D41"/>
  <c r="C41"/>
  <c r="B41"/>
  <c r="A41"/>
  <c r="H40"/>
  <c r="K40"/>
  <c r="L40"/>
  <c r="M40"/>
  <c r="N40"/>
  <c r="O40"/>
  <c r="P40"/>
  <c r="Q40"/>
  <c r="R40"/>
  <c r="S40"/>
  <c r="T40"/>
  <c r="I40"/>
  <c r="F40"/>
  <c r="E40"/>
  <c r="D40"/>
  <c r="C40"/>
  <c r="B40"/>
  <c r="A40"/>
  <c r="H39"/>
  <c r="K39"/>
  <c r="L39"/>
  <c r="M39"/>
  <c r="N39"/>
  <c r="O39"/>
  <c r="P39"/>
  <c r="Q39"/>
  <c r="R39"/>
  <c r="S39"/>
  <c r="T39"/>
  <c r="I39"/>
  <c r="F39"/>
  <c r="E39"/>
  <c r="D39"/>
  <c r="C39"/>
  <c r="B39"/>
  <c r="A39"/>
  <c r="H38"/>
  <c r="K38"/>
  <c r="L38"/>
  <c r="M38"/>
  <c r="N38"/>
  <c r="O38"/>
  <c r="P38"/>
  <c r="Q38"/>
  <c r="R38"/>
  <c r="S38"/>
  <c r="T38"/>
  <c r="I38"/>
  <c r="F38"/>
  <c r="E38"/>
  <c r="D38"/>
  <c r="C38"/>
  <c r="B38"/>
  <c r="A38"/>
  <c r="H37"/>
  <c r="K37"/>
  <c r="L37"/>
  <c r="M37"/>
  <c r="N37"/>
  <c r="O37"/>
  <c r="P37"/>
  <c r="Q37"/>
  <c r="R37"/>
  <c r="S37"/>
  <c r="T37"/>
  <c r="I37"/>
  <c r="F37"/>
  <c r="E37"/>
  <c r="D37"/>
  <c r="C37"/>
  <c r="B37"/>
  <c r="A37"/>
  <c r="H36"/>
  <c r="K36"/>
  <c r="L36"/>
  <c r="M36"/>
  <c r="N36"/>
  <c r="O36"/>
  <c r="P36"/>
  <c r="Q36"/>
  <c r="R36"/>
  <c r="S36"/>
  <c r="T36"/>
  <c r="I36"/>
  <c r="F36"/>
  <c r="E36"/>
  <c r="D36"/>
  <c r="C36"/>
  <c r="B36"/>
  <c r="A36"/>
  <c r="H35"/>
  <c r="K35"/>
  <c r="L35"/>
  <c r="M35"/>
  <c r="N35"/>
  <c r="O35"/>
  <c r="P35"/>
  <c r="Q35"/>
  <c r="R35"/>
  <c r="S35"/>
  <c r="T35"/>
  <c r="I35"/>
  <c r="F35"/>
  <c r="E35"/>
  <c r="D35"/>
  <c r="C35"/>
  <c r="B35"/>
  <c r="A35"/>
  <c r="H34"/>
  <c r="K34"/>
  <c r="L34"/>
  <c r="M34"/>
  <c r="N34"/>
  <c r="O34"/>
  <c r="P34"/>
  <c r="Q34"/>
  <c r="R34"/>
  <c r="S34"/>
  <c r="T34"/>
  <c r="I34"/>
  <c r="F34"/>
  <c r="E34"/>
  <c r="D34"/>
  <c r="C34"/>
  <c r="B34"/>
  <c r="A34"/>
  <c r="H33"/>
  <c r="K33"/>
  <c r="L33"/>
  <c r="M33"/>
  <c r="N33"/>
  <c r="O33"/>
  <c r="P33"/>
  <c r="Q33"/>
  <c r="R33"/>
  <c r="S33"/>
  <c r="T33"/>
  <c r="I33"/>
  <c r="F33"/>
  <c r="E33"/>
  <c r="D33"/>
  <c r="C33"/>
  <c r="B33"/>
  <c r="A33"/>
  <c r="H32"/>
  <c r="K32"/>
  <c r="L32"/>
  <c r="M32"/>
  <c r="N32"/>
  <c r="O32"/>
  <c r="P32"/>
  <c r="Q32"/>
  <c r="R32"/>
  <c r="S32"/>
  <c r="T32"/>
  <c r="I32"/>
  <c r="F32"/>
  <c r="E32"/>
  <c r="D32"/>
  <c r="C32"/>
  <c r="B32"/>
  <c r="A32"/>
  <c r="H31"/>
  <c r="K31"/>
  <c r="L31"/>
  <c r="M31"/>
  <c r="N31"/>
  <c r="O31"/>
  <c r="P31"/>
  <c r="Q31"/>
  <c r="R31"/>
  <c r="S31"/>
  <c r="T31"/>
  <c r="I31"/>
  <c r="F31"/>
  <c r="E31"/>
  <c r="D31"/>
  <c r="C31"/>
  <c r="B31"/>
  <c r="A31"/>
  <c r="H30"/>
  <c r="K30"/>
  <c r="L30"/>
  <c r="M30"/>
  <c r="N30"/>
  <c r="O30"/>
  <c r="P30"/>
  <c r="Q30"/>
  <c r="R30"/>
  <c r="S30"/>
  <c r="T30"/>
  <c r="I30"/>
  <c r="F30"/>
  <c r="E30"/>
  <c r="D30"/>
  <c r="C30"/>
  <c r="B30"/>
  <c r="A30"/>
  <c r="H29"/>
  <c r="K29"/>
  <c r="L29"/>
  <c r="M29"/>
  <c r="N29"/>
  <c r="O29"/>
  <c r="P29"/>
  <c r="Q29"/>
  <c r="R29"/>
  <c r="S29"/>
  <c r="T29"/>
  <c r="I29"/>
  <c r="F29"/>
  <c r="E29"/>
  <c r="D29"/>
  <c r="C29"/>
  <c r="B29"/>
  <c r="A29"/>
  <c r="H28"/>
  <c r="K28"/>
  <c r="L28"/>
  <c r="M28"/>
  <c r="N28"/>
  <c r="O28"/>
  <c r="P28"/>
  <c r="Q28"/>
  <c r="R28"/>
  <c r="S28"/>
  <c r="T28"/>
  <c r="I28"/>
  <c r="F28"/>
  <c r="E28"/>
  <c r="D28"/>
  <c r="C28"/>
  <c r="B28"/>
  <c r="A28"/>
  <c r="H27"/>
  <c r="K27"/>
  <c r="L27"/>
  <c r="M27"/>
  <c r="N27"/>
  <c r="O27"/>
  <c r="P27"/>
  <c r="Q27"/>
  <c r="R27"/>
  <c r="S27"/>
  <c r="T27"/>
  <c r="I27"/>
  <c r="F27"/>
  <c r="E27"/>
  <c r="D27"/>
  <c r="C27"/>
  <c r="B27"/>
  <c r="A27"/>
  <c r="H26"/>
  <c r="K26"/>
  <c r="L26"/>
  <c r="M26"/>
  <c r="N26"/>
  <c r="O26"/>
  <c r="P26"/>
  <c r="Q26"/>
  <c r="R26"/>
  <c r="S26"/>
  <c r="T26"/>
  <c r="I26"/>
  <c r="F26"/>
  <c r="E26"/>
  <c r="D26"/>
  <c r="C26"/>
  <c r="B26"/>
  <c r="A26"/>
  <c r="H25"/>
  <c r="K25"/>
  <c r="L25"/>
  <c r="M25"/>
  <c r="N25"/>
  <c r="O25"/>
  <c r="P25"/>
  <c r="Q25"/>
  <c r="R25"/>
  <c r="S25"/>
  <c r="T25"/>
  <c r="I25"/>
  <c r="F25"/>
  <c r="E25"/>
  <c r="D25"/>
  <c r="C25"/>
  <c r="B25"/>
  <c r="A25"/>
  <c r="H24"/>
  <c r="K24"/>
  <c r="L24"/>
  <c r="M24"/>
  <c r="N24"/>
  <c r="O24"/>
  <c r="P24"/>
  <c r="Q24"/>
  <c r="R24"/>
  <c r="S24"/>
  <c r="T24"/>
  <c r="I24"/>
  <c r="F24"/>
  <c r="E24"/>
  <c r="D24"/>
  <c r="C24"/>
  <c r="B24"/>
  <c r="A24"/>
  <c r="H23"/>
  <c r="K23"/>
  <c r="L23"/>
  <c r="M23"/>
  <c r="N23"/>
  <c r="O23"/>
  <c r="P23"/>
  <c r="Q23"/>
  <c r="R23"/>
  <c r="S23"/>
  <c r="T23"/>
  <c r="I23"/>
  <c r="F23"/>
  <c r="E23"/>
  <c r="D23"/>
  <c r="C23"/>
  <c r="B23"/>
  <c r="A23"/>
  <c r="H22"/>
  <c r="K22"/>
  <c r="L22"/>
  <c r="M22"/>
  <c r="N22"/>
  <c r="O22"/>
  <c r="P22"/>
  <c r="Q22"/>
  <c r="R22"/>
  <c r="S22"/>
  <c r="T22"/>
  <c r="I22"/>
  <c r="F22"/>
  <c r="E22"/>
  <c r="D22"/>
  <c r="C22"/>
  <c r="B22"/>
  <c r="A22"/>
  <c r="H21"/>
  <c r="K21"/>
  <c r="L21"/>
  <c r="M21"/>
  <c r="N21"/>
  <c r="O21"/>
  <c r="P21"/>
  <c r="Q21"/>
  <c r="R21"/>
  <c r="S21"/>
  <c r="T21"/>
  <c r="I21"/>
  <c r="F21"/>
  <c r="E21"/>
  <c r="D21"/>
  <c r="C21"/>
  <c r="B21"/>
  <c r="A21"/>
  <c r="H20"/>
  <c r="K20"/>
  <c r="L20"/>
  <c r="M20"/>
  <c r="N20"/>
  <c r="O20"/>
  <c r="P20"/>
  <c r="Q20"/>
  <c r="R20"/>
  <c r="S20"/>
  <c r="T20"/>
  <c r="I20"/>
  <c r="F20"/>
  <c r="E20"/>
  <c r="D20"/>
  <c r="C20"/>
  <c r="B20"/>
  <c r="A20"/>
  <c r="H19"/>
  <c r="K19"/>
  <c r="L19"/>
  <c r="M19"/>
  <c r="N19"/>
  <c r="O19"/>
  <c r="P19"/>
  <c r="Q19"/>
  <c r="R19"/>
  <c r="S19"/>
  <c r="T19"/>
  <c r="I19"/>
  <c r="F19"/>
  <c r="E19"/>
  <c r="D19"/>
  <c r="C19"/>
  <c r="B19"/>
  <c r="A19"/>
  <c r="H18"/>
  <c r="K18"/>
  <c r="L18"/>
  <c r="M18"/>
  <c r="N18"/>
  <c r="O18"/>
  <c r="P18"/>
  <c r="Q18"/>
  <c r="R18"/>
  <c r="S18"/>
  <c r="T18"/>
  <c r="I18"/>
  <c r="F18"/>
  <c r="E18"/>
  <c r="D18"/>
  <c r="C18"/>
  <c r="B18"/>
  <c r="A18"/>
  <c r="H17"/>
  <c r="K17"/>
  <c r="L17"/>
  <c r="M17"/>
  <c r="N17"/>
  <c r="O17"/>
  <c r="P17"/>
  <c r="Q17"/>
  <c r="R17"/>
  <c r="S17"/>
  <c r="T17"/>
  <c r="I17"/>
  <c r="F17"/>
  <c r="E17"/>
  <c r="D17"/>
  <c r="C17"/>
  <c r="B17"/>
  <c r="A17"/>
  <c r="H16"/>
  <c r="K16"/>
  <c r="L16"/>
  <c r="M16"/>
  <c r="N16"/>
  <c r="O16"/>
  <c r="P16"/>
  <c r="Q16"/>
  <c r="R16"/>
  <c r="S16"/>
  <c r="T16"/>
  <c r="I16"/>
  <c r="F16"/>
  <c r="E16"/>
  <c r="D16"/>
  <c r="C16"/>
  <c r="B16"/>
  <c r="A16"/>
  <c r="H15"/>
  <c r="K15"/>
  <c r="L15"/>
  <c r="M15"/>
  <c r="N15"/>
  <c r="O15"/>
  <c r="P15"/>
  <c r="Q15"/>
  <c r="R15"/>
  <c r="S15"/>
  <c r="T15"/>
  <c r="I15"/>
  <c r="F15"/>
  <c r="E15"/>
  <c r="D15"/>
  <c r="C15"/>
  <c r="B15"/>
  <c r="A15"/>
  <c r="H14"/>
  <c r="K14"/>
  <c r="L14"/>
  <c r="M14"/>
  <c r="N14"/>
  <c r="O14"/>
  <c r="P14"/>
  <c r="Q14"/>
  <c r="R14"/>
  <c r="S14"/>
  <c r="T14"/>
  <c r="I14"/>
  <c r="F14"/>
  <c r="E14"/>
  <c r="D14"/>
  <c r="C14"/>
  <c r="B14"/>
  <c r="A14"/>
  <c r="H13"/>
  <c r="K13"/>
  <c r="L13"/>
  <c r="M13"/>
  <c r="N13"/>
  <c r="O13"/>
  <c r="P13"/>
  <c r="Q13"/>
  <c r="R13"/>
  <c r="S13"/>
  <c r="T13"/>
  <c r="I13"/>
  <c r="F13"/>
  <c r="E13"/>
  <c r="D13"/>
  <c r="C13"/>
  <c r="B13"/>
  <c r="A13"/>
  <c r="H12"/>
  <c r="K12"/>
  <c r="L12"/>
  <c r="M12"/>
  <c r="N12"/>
  <c r="O12"/>
  <c r="P12"/>
  <c r="Q12"/>
  <c r="R12"/>
  <c r="S12"/>
  <c r="T12"/>
  <c r="I12"/>
  <c r="F12"/>
  <c r="E12"/>
  <c r="D12"/>
  <c r="C12"/>
  <c r="B12"/>
  <c r="A12"/>
  <c r="H11"/>
  <c r="K11"/>
  <c r="L11"/>
  <c r="M11"/>
  <c r="N11"/>
  <c r="O11"/>
  <c r="P11"/>
  <c r="Q11"/>
  <c r="R11"/>
  <c r="S11"/>
  <c r="T11"/>
  <c r="I11"/>
  <c r="F11"/>
  <c r="E11"/>
  <c r="D11"/>
  <c r="C11"/>
  <c r="B11"/>
  <c r="A11"/>
  <c r="H10"/>
  <c r="K10"/>
  <c r="L10"/>
  <c r="M10"/>
  <c r="N10"/>
  <c r="O10"/>
  <c r="P10"/>
  <c r="Q10"/>
  <c r="R10"/>
  <c r="S10"/>
  <c r="T10"/>
  <c r="I10"/>
  <c r="F10"/>
  <c r="E10"/>
  <c r="D10"/>
  <c r="C10"/>
  <c r="B10"/>
  <c r="A10"/>
  <c r="H9"/>
  <c r="K9"/>
  <c r="L9"/>
  <c r="M9"/>
  <c r="N9"/>
  <c r="O9"/>
  <c r="P9"/>
  <c r="Q9"/>
  <c r="R9"/>
  <c r="S9"/>
  <c r="T9"/>
  <c r="I9"/>
  <c r="F9"/>
  <c r="E9"/>
  <c r="D9"/>
  <c r="C9"/>
  <c r="B9"/>
  <c r="A9"/>
  <c r="H8"/>
  <c r="K8"/>
  <c r="L8"/>
  <c r="M8"/>
  <c r="N8"/>
  <c r="O8"/>
  <c r="P8"/>
  <c r="Q8"/>
  <c r="R8"/>
  <c r="S8"/>
  <c r="T8"/>
  <c r="I8"/>
  <c r="F8"/>
  <c r="E8"/>
  <c r="D8"/>
  <c r="C8"/>
  <c r="B8"/>
  <c r="A8"/>
  <c r="H7"/>
  <c r="K7"/>
  <c r="L7"/>
  <c r="M7"/>
  <c r="N7"/>
  <c r="O7"/>
  <c r="P7"/>
  <c r="Q7"/>
  <c r="R7"/>
  <c r="S7"/>
  <c r="T7"/>
  <c r="I7"/>
  <c r="F7"/>
  <c r="E7"/>
  <c r="D7"/>
  <c r="C7"/>
  <c r="B7"/>
  <c r="A7"/>
  <c r="H6"/>
  <c r="K6"/>
  <c r="L6"/>
  <c r="M6"/>
  <c r="N6"/>
  <c r="O6"/>
  <c r="P6"/>
  <c r="Q6"/>
  <c r="R6"/>
  <c r="S6"/>
  <c r="T6"/>
  <c r="I6"/>
  <c r="F6"/>
  <c r="E6"/>
  <c r="D6"/>
  <c r="C6"/>
  <c r="B6"/>
  <c r="A6"/>
  <c r="H5"/>
  <c r="K5"/>
  <c r="L5"/>
  <c r="M5"/>
  <c r="N5"/>
  <c r="O5"/>
  <c r="P5"/>
  <c r="Q5"/>
  <c r="R5"/>
  <c r="S5"/>
  <c r="T5"/>
  <c r="I5"/>
  <c r="F5"/>
  <c r="E5"/>
  <c r="D5"/>
  <c r="C5"/>
  <c r="B5"/>
  <c r="A5"/>
  <c r="H4"/>
  <c r="K4"/>
  <c r="L4"/>
  <c r="M4"/>
  <c r="N4"/>
  <c r="O4"/>
  <c r="P4"/>
  <c r="Q4"/>
  <c r="R4"/>
  <c r="S4"/>
  <c r="T4"/>
  <c r="I4"/>
  <c r="F4"/>
  <c r="E4"/>
  <c r="D4"/>
  <c r="C4"/>
  <c r="B4"/>
  <c r="A4"/>
  <c r="H3"/>
  <c r="K3"/>
  <c r="L3"/>
  <c r="M3"/>
  <c r="N3"/>
  <c r="O3"/>
  <c r="P3"/>
  <c r="Q3"/>
  <c r="R3"/>
  <c r="S3"/>
  <c r="T3"/>
  <c r="I3"/>
  <c r="F3"/>
  <c r="E3"/>
  <c r="D3"/>
  <c r="C3"/>
  <c r="B3"/>
  <c r="A3"/>
  <c r="H2"/>
  <c r="K2"/>
  <c r="L2"/>
  <c r="M2"/>
  <c r="N2"/>
  <c r="O2"/>
  <c r="P2"/>
  <c r="Q2"/>
  <c r="R2"/>
  <c r="S2"/>
  <c r="T2"/>
  <c r="I2"/>
  <c r="F2"/>
  <c r="E2"/>
  <c r="D2"/>
  <c r="C2"/>
  <c r="B2"/>
  <c r="A2"/>
  <c r="S4" i="3" l="1"/>
  <c r="Q5"/>
  <c r="R4"/>
  <c r="D13"/>
  <c r="E9"/>
  <c r="E10"/>
  <c r="F11"/>
  <c r="G11"/>
  <c r="H13"/>
  <c r="I9"/>
  <c r="I10"/>
  <c r="D24"/>
  <c r="D20"/>
  <c r="D16"/>
  <c r="E28"/>
  <c r="F25"/>
  <c r="D14"/>
  <c r="G28"/>
  <c r="H27"/>
  <c r="I26"/>
  <c r="H23"/>
  <c r="E26"/>
  <c r="G24"/>
  <c r="G22"/>
  <c r="G26"/>
  <c r="H25"/>
  <c r="I24"/>
  <c r="E24"/>
  <c r="F23"/>
  <c r="F21"/>
  <c r="I22"/>
  <c r="E22"/>
  <c r="G20"/>
  <c r="H21"/>
  <c r="I20"/>
  <c r="H19"/>
  <c r="I18"/>
  <c r="E20"/>
  <c r="F19"/>
  <c r="E18"/>
  <c r="D10"/>
  <c r="D12"/>
  <c r="D9"/>
  <c r="E13"/>
  <c r="E11"/>
  <c r="F9"/>
  <c r="F12"/>
  <c r="F10"/>
  <c r="G12"/>
  <c r="G10"/>
  <c r="H9"/>
  <c r="H12"/>
  <c r="H10"/>
  <c r="I13"/>
  <c r="I11"/>
  <c r="D27"/>
  <c r="D25"/>
  <c r="D23"/>
  <c r="D21"/>
  <c r="D19"/>
  <c r="D17"/>
  <c r="D15"/>
  <c r="D28"/>
  <c r="H28"/>
  <c r="F28"/>
  <c r="I27"/>
  <c r="G27"/>
  <c r="E27"/>
  <c r="H26"/>
  <c r="F26"/>
  <c r="I25"/>
  <c r="G25"/>
  <c r="E25"/>
  <c r="H24"/>
  <c r="F24"/>
  <c r="I23"/>
  <c r="G23"/>
  <c r="E23"/>
  <c r="H22"/>
  <c r="F22"/>
  <c r="I21"/>
  <c r="G21"/>
  <c r="E21"/>
  <c r="H20"/>
  <c r="F20"/>
  <c r="I19"/>
  <c r="G19"/>
  <c r="E19"/>
  <c r="G18"/>
  <c r="E17"/>
  <c r="H18"/>
  <c r="F18"/>
  <c r="H17"/>
  <c r="F16"/>
  <c r="I17"/>
  <c r="G17"/>
  <c r="H16"/>
  <c r="G15"/>
  <c r="F17"/>
  <c r="I16"/>
  <c r="G16"/>
  <c r="I15"/>
  <c r="I14"/>
  <c r="E16"/>
  <c r="H15"/>
  <c r="F15"/>
  <c r="E14"/>
  <c r="E15"/>
  <c r="G14"/>
  <c r="K27"/>
  <c r="H14"/>
  <c r="F14"/>
  <c r="K9"/>
  <c r="J25"/>
  <c r="J9"/>
  <c r="K28"/>
  <c r="K26"/>
  <c r="J23"/>
  <c r="J28"/>
  <c r="J27"/>
  <c r="J26"/>
  <c r="J24"/>
  <c r="K17"/>
  <c r="K25"/>
  <c r="K24"/>
  <c r="K23"/>
  <c r="K21"/>
  <c r="K13"/>
  <c r="K22"/>
  <c r="K19"/>
  <c r="K15"/>
  <c r="K11"/>
  <c r="K20"/>
  <c r="K18"/>
  <c r="K16"/>
  <c r="K14"/>
  <c r="K12"/>
  <c r="K10"/>
  <c r="J22"/>
  <c r="J21"/>
  <c r="J20"/>
  <c r="J19"/>
  <c r="J18"/>
  <c r="J17"/>
  <c r="J16"/>
  <c r="J15"/>
  <c r="J14"/>
  <c r="J13"/>
  <c r="J12"/>
  <c r="J11"/>
  <c r="Q6" l="1"/>
  <c r="R5"/>
  <c r="S5"/>
  <c r="S6" l="1"/>
  <c r="Q7"/>
  <c r="R6"/>
  <c r="Q8" l="1"/>
  <c r="R7"/>
  <c r="S7"/>
  <c r="Q9" l="1"/>
  <c r="S8"/>
  <c r="R8"/>
  <c r="Q10" l="1"/>
  <c r="R9"/>
  <c r="S9"/>
  <c r="Q11" l="1"/>
  <c r="S10"/>
  <c r="R10"/>
  <c r="Q12" l="1"/>
  <c r="R11"/>
  <c r="S11"/>
  <c r="Q13" l="1"/>
  <c r="S12"/>
  <c r="R12"/>
  <c r="Q14" l="1"/>
  <c r="R13"/>
  <c r="S13"/>
  <c r="Q15" l="1"/>
  <c r="S14"/>
  <c r="R14"/>
  <c r="Q16" l="1"/>
  <c r="R15"/>
  <c r="S15"/>
  <c r="Q17" l="1"/>
  <c r="S16"/>
  <c r="R16"/>
  <c r="Q18" l="1"/>
  <c r="R17"/>
  <c r="S17"/>
  <c r="Q19" l="1"/>
  <c r="S18"/>
  <c r="R18"/>
  <c r="Q20" l="1"/>
  <c r="R19"/>
  <c r="S19"/>
  <c r="Q21" l="1"/>
  <c r="S20"/>
  <c r="R20"/>
  <c r="Q22" l="1"/>
  <c r="R21"/>
  <c r="S21"/>
  <c r="Q23" l="1"/>
  <c r="S22"/>
  <c r="R22"/>
  <c r="Q24" l="1"/>
  <c r="R23"/>
  <c r="S23"/>
  <c r="Q25" l="1"/>
  <c r="S24"/>
  <c r="R24"/>
  <c r="Q26" l="1"/>
  <c r="R25"/>
  <c r="S25"/>
  <c r="Q27" l="1"/>
  <c r="S26"/>
  <c r="R26"/>
  <c r="Q28" l="1"/>
  <c r="R27"/>
  <c r="S27"/>
  <c r="Q29" l="1"/>
  <c r="S28"/>
  <c r="R28"/>
  <c r="Q30" l="1"/>
  <c r="R29"/>
  <c r="S29"/>
  <c r="Q31" l="1"/>
  <c r="S30"/>
  <c r="R30"/>
  <c r="Q32" l="1"/>
  <c r="R31"/>
  <c r="S31"/>
  <c r="S32" l="1"/>
  <c r="R32"/>
</calcChain>
</file>

<file path=xl/comments1.xml><?xml version="1.0" encoding="utf-8"?>
<comments xmlns="http://schemas.openxmlformats.org/spreadsheetml/2006/main">
  <authors>
    <author>O.FEIGEAN</author>
  </authors>
  <commentList>
    <comment ref="A17" authorId="0">
      <text>
        <r>
          <rPr>
            <b/>
            <sz val="8"/>
            <color indexed="81"/>
            <rFont val="Tahoma"/>
            <family val="2"/>
          </rPr>
          <t>O.FEIGEAN:</t>
        </r>
        <r>
          <rPr>
            <sz val="8"/>
            <color indexed="81"/>
            <rFont val="Tahoma"/>
            <family val="2"/>
          </rPr>
          <t xml:space="preserve">
Insérer dans les cellules blanches vos informations d'entrainement</t>
        </r>
      </text>
    </comment>
  </commentList>
</comments>
</file>

<file path=xl/comments2.xml><?xml version="1.0" encoding="utf-8"?>
<comments xmlns="http://schemas.openxmlformats.org/spreadsheetml/2006/main">
  <authors>
    <author>OFeigean</author>
  </authors>
  <commentList>
    <comment ref="P2" authorId="0">
      <text>
        <r>
          <rPr>
            <b/>
            <sz val="8"/>
            <color indexed="81"/>
            <rFont val="Tahoma"/>
            <charset val="1"/>
          </rPr>
          <t>OFeigean:</t>
        </r>
        <r>
          <rPr>
            <sz val="8"/>
            <color indexed="81"/>
            <rFont val="Tahoma"/>
            <charset val="1"/>
          </rPr>
          <t xml:space="preserve">
inserer pour chaque minute la distance en fonction du choix du pourcentage de votre VMA</t>
        </r>
      </text>
    </comment>
  </commentList>
</comments>
</file>

<file path=xl/sharedStrings.xml><?xml version="1.0" encoding="utf-8"?>
<sst xmlns="http://schemas.openxmlformats.org/spreadsheetml/2006/main" count="30" uniqueCount="28">
  <si>
    <t>Vitesse</t>
  </si>
  <si>
    <t>15"</t>
  </si>
  <si>
    <t>36"</t>
  </si>
  <si>
    <t>20 m</t>
  </si>
  <si>
    <t>Cette feuille permet de construire son projet d'entrainement et d'évaluer la réalisation effectuée</t>
  </si>
  <si>
    <t>% choisi</t>
  </si>
  <si>
    <t>Ma vitesse prévue</t>
  </si>
  <si>
    <t>ma VMA</t>
  </si>
  <si>
    <t>Ma durée de course</t>
  </si>
  <si>
    <t>Mes contrats prévus</t>
  </si>
  <si>
    <t>plots 20m en 36"</t>
  </si>
  <si>
    <t>Ma distance réalisée</t>
  </si>
  <si>
    <t>Ma vitesse réelle</t>
  </si>
  <si>
    <t>Mes relevés</t>
  </si>
  <si>
    <t>distance</t>
  </si>
  <si>
    <t>Fcardiaque</t>
  </si>
  <si>
    <t>mes durées</t>
  </si>
  <si>
    <t>Cette feuille permet de construire son projet d'évaluation</t>
  </si>
  <si>
    <t>Mon Projet de Course</t>
  </si>
  <si>
    <t>Nb tours</t>
  </si>
  <si>
    <t>Balises</t>
  </si>
  <si>
    <t>Attention le départ doit se faire à la balise 34</t>
  </si>
  <si>
    <t>Dist Min</t>
  </si>
  <si>
    <t>déclinaison en fonction de mes allures</t>
  </si>
  <si>
    <t xml:space="preserve">Validation </t>
  </si>
  <si>
    <t>Dist Totale</t>
  </si>
  <si>
    <t>Attention  : ne saissisez des informations que dans les cellules vertes</t>
  </si>
  <si>
    <t xml:space="preserve">Si vous imprimez cette page(2) Notez votre NOM Prénom : </t>
  </si>
</sst>
</file>

<file path=xl/styles.xml><?xml version="1.0" encoding="utf-8"?>
<styleSheet xmlns="http://schemas.openxmlformats.org/spreadsheetml/2006/main">
  <numFmts count="8">
    <numFmt numFmtId="164" formatCode="0.0"/>
    <numFmt numFmtId="165" formatCode="0&quot; %&quot;"/>
    <numFmt numFmtId="166" formatCode="0.0&quot; km/h&quot;"/>
    <numFmt numFmtId="167" formatCode="0&quot; min&quot;"/>
    <numFmt numFmtId="168" formatCode="0&quot; m&quot;"/>
    <numFmt numFmtId="169" formatCode="0&quot; km/h&quot;"/>
    <numFmt numFmtId="170" formatCode="0&quot; % de vma&quot;"/>
    <numFmt numFmtId="171" formatCode="0&quot; b/min&quot;"/>
  </numFmts>
  <fonts count="13"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9" fontId="1" fillId="2" borderId="1" xfId="0" applyNumberFormat="1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20" fontId="1" fillId="4" borderId="1" xfId="0" applyNumberFormat="1" applyFont="1" applyFill="1" applyBorder="1" applyAlignment="1">
      <alignment horizontal="center" vertical="center"/>
    </xf>
    <xf numFmtId="20" fontId="1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" fontId="2" fillId="5" borderId="6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1" fontId="2" fillId="5" borderId="9" xfId="0" applyNumberFormat="1" applyFont="1" applyFill="1" applyBorder="1" applyAlignment="1">
      <alignment horizontal="center" vertical="center"/>
    </xf>
    <xf numFmtId="164" fontId="2" fillId="5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/>
    <xf numFmtId="0" fontId="0" fillId="9" borderId="7" xfId="0" applyFill="1" applyBorder="1"/>
    <xf numFmtId="0" fontId="0" fillId="9" borderId="7" xfId="0" applyFill="1" applyBorder="1" applyAlignment="1">
      <alignment horizontal="center" vertical="center"/>
    </xf>
    <xf numFmtId="167" fontId="0" fillId="0" borderId="7" xfId="0" applyNumberForma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166" fontId="5" fillId="6" borderId="0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4" fontId="6" fillId="0" borderId="24" xfId="0" applyNumberFormat="1" applyFont="1" applyBorder="1" applyAlignment="1">
      <alignment horizontal="center" vertical="center"/>
    </xf>
    <xf numFmtId="168" fontId="6" fillId="0" borderId="24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167" fontId="0" fillId="0" borderId="0" xfId="0" applyNumberFormat="1"/>
    <xf numFmtId="167" fontId="6" fillId="0" borderId="7" xfId="0" applyNumberFormat="1" applyFont="1" applyBorder="1" applyAlignment="1">
      <alignment horizontal="center" vertical="center"/>
    </xf>
    <xf numFmtId="168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9" borderId="0" xfId="0" applyFont="1" applyFill="1" applyBorder="1" applyAlignment="1">
      <alignment horizontal="center"/>
    </xf>
    <xf numFmtId="0" fontId="0" fillId="6" borderId="7" xfId="0" applyFill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9" borderId="21" xfId="0" applyFont="1" applyFill="1" applyBorder="1" applyAlignment="1">
      <alignment horizontal="center"/>
    </xf>
    <xf numFmtId="0" fontId="0" fillId="9" borderId="18" xfId="0" applyFill="1" applyBorder="1" applyAlignment="1">
      <alignment horizontal="center" vertical="center"/>
    </xf>
    <xf numFmtId="167" fontId="1" fillId="9" borderId="7" xfId="0" applyNumberFormat="1" applyFont="1" applyFill="1" applyBorder="1" applyAlignment="1">
      <alignment horizontal="center"/>
    </xf>
    <xf numFmtId="167" fontId="1" fillId="9" borderId="19" xfId="0" applyNumberFormat="1" applyFont="1" applyFill="1" applyBorder="1" applyAlignment="1">
      <alignment horizontal="center"/>
    </xf>
    <xf numFmtId="168" fontId="1" fillId="9" borderId="7" xfId="0" applyNumberFormat="1" applyFont="1" applyFill="1" applyBorder="1" applyAlignment="1">
      <alignment horizontal="center"/>
    </xf>
    <xf numFmtId="168" fontId="1" fillId="9" borderId="19" xfId="0" applyNumberFormat="1" applyFont="1" applyFill="1" applyBorder="1" applyAlignment="1">
      <alignment horizontal="center"/>
    </xf>
    <xf numFmtId="171" fontId="1" fillId="9" borderId="7" xfId="0" applyNumberFormat="1" applyFont="1" applyFill="1" applyBorder="1" applyAlignment="1">
      <alignment horizontal="center"/>
    </xf>
    <xf numFmtId="171" fontId="1" fillId="9" borderId="19" xfId="0" applyNumberFormat="1" applyFont="1" applyFill="1" applyBorder="1" applyAlignment="1">
      <alignment horizontal="center"/>
    </xf>
    <xf numFmtId="0" fontId="0" fillId="11" borderId="14" xfId="0" applyFill="1" applyBorder="1" applyAlignment="1">
      <alignment horizontal="center" vertical="center"/>
    </xf>
    <xf numFmtId="168" fontId="0" fillId="11" borderId="14" xfId="0" applyNumberForma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 wrapText="1" shrinkToFit="1"/>
    </xf>
    <xf numFmtId="0" fontId="7" fillId="9" borderId="23" xfId="0" applyFont="1" applyFill="1" applyBorder="1" applyAlignment="1">
      <alignment horizontal="center" vertical="center" wrapText="1" shrinkToFit="1"/>
    </xf>
    <xf numFmtId="166" fontId="8" fillId="7" borderId="0" xfId="0" applyNumberFormat="1" applyFont="1" applyFill="1" applyBorder="1" applyAlignment="1">
      <alignment horizontal="center" vertical="center"/>
    </xf>
    <xf numFmtId="167" fontId="1" fillId="10" borderId="0" xfId="0" applyNumberFormat="1" applyFont="1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165" fontId="5" fillId="8" borderId="0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169" fontId="1" fillId="7" borderId="0" xfId="0" applyNumberFormat="1" applyFont="1" applyFill="1" applyBorder="1" applyAlignment="1">
      <alignment horizontal="center" vertical="center"/>
    </xf>
    <xf numFmtId="170" fontId="1" fillId="8" borderId="0" xfId="0" applyNumberFormat="1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 wrapText="1" shrinkToFit="1"/>
    </xf>
    <xf numFmtId="0" fontId="0" fillId="9" borderId="7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167" fontId="6" fillId="12" borderId="7" xfId="0" applyNumberFormat="1" applyFont="1" applyFill="1" applyBorder="1" applyAlignment="1">
      <alignment horizontal="center" vertical="center"/>
    </xf>
    <xf numFmtId="168" fontId="6" fillId="12" borderId="7" xfId="0" applyNumberFormat="1" applyFont="1" applyFill="1" applyBorder="1" applyAlignment="1">
      <alignment horizontal="center" vertical="center"/>
    </xf>
    <xf numFmtId="1" fontId="6" fillId="12" borderId="7" xfId="0" applyNumberFormat="1" applyFont="1" applyFill="1" applyBorder="1" applyAlignment="1">
      <alignment horizontal="center" vertical="center"/>
    </xf>
    <xf numFmtId="0" fontId="0" fillId="12" borderId="0" xfId="0" applyFill="1"/>
    <xf numFmtId="0" fontId="1" fillId="0" borderId="0" xfId="0" applyFont="1"/>
    <xf numFmtId="0" fontId="1" fillId="6" borderId="25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lineChart>
        <c:grouping val="standard"/>
        <c:ser>
          <c:idx val="0"/>
          <c:order val="0"/>
          <c:tx>
            <c:strRef>
              <c:f>Projet!$B$18</c:f>
              <c:strCache>
                <c:ptCount val="1"/>
                <c:pt idx="0">
                  <c:v>distance</c:v>
                </c:pt>
              </c:strCache>
            </c:strRef>
          </c:tx>
          <c:marker>
            <c:symbol val="none"/>
          </c:marker>
          <c:dLbls>
            <c:dLbl>
              <c:idx val="9"/>
              <c:dLblPos val="r"/>
              <c:showVal val="1"/>
              <c:showSerName val="1"/>
            </c:dLbl>
            <c:delete val="1"/>
          </c:dLbls>
          <c:cat>
            <c:numRef>
              <c:f>Projet!$C$17:$L$17</c:f>
              <c:numCache>
                <c:formatCode>0" min"</c:formatCode>
                <c:ptCount val="10"/>
              </c:numCache>
            </c:numRef>
          </c:cat>
          <c:val>
            <c:numRef>
              <c:f>Projet!$C$18:$L$18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Projet!$B$19</c:f>
              <c:strCache>
                <c:ptCount val="1"/>
                <c:pt idx="0">
                  <c:v>Fcardiaque</c:v>
                </c:pt>
              </c:strCache>
            </c:strRef>
          </c:tx>
          <c:marker>
            <c:symbol val="none"/>
          </c:marker>
          <c:dLbls>
            <c:dLbl>
              <c:idx val="9"/>
              <c:dLblPos val="r"/>
              <c:showVal val="1"/>
              <c:showSerName val="1"/>
            </c:dLbl>
            <c:delete val="1"/>
          </c:dLbls>
          <c:cat>
            <c:numRef>
              <c:f>Projet!$C$17:$L$17</c:f>
              <c:numCache>
                <c:formatCode>0" min"</c:formatCode>
                <c:ptCount val="10"/>
              </c:numCache>
            </c:numRef>
          </c:cat>
          <c:val>
            <c:numRef>
              <c:f>Projet!$C$19:$L$19</c:f>
              <c:numCache>
                <c:formatCode>General</c:formatCode>
                <c:ptCount val="10"/>
              </c:numCache>
            </c:numRef>
          </c:val>
        </c:ser>
        <c:dLbls>
          <c:showVal val="1"/>
        </c:dLbls>
        <c:marker val="1"/>
        <c:axId val="66616320"/>
        <c:axId val="66638592"/>
      </c:lineChart>
      <c:catAx>
        <c:axId val="66616320"/>
        <c:scaling>
          <c:orientation val="minMax"/>
        </c:scaling>
        <c:axPos val="b"/>
        <c:numFmt formatCode="0&quot; min&quot;" sourceLinked="1"/>
        <c:majorTickMark val="none"/>
        <c:tickLblPos val="nextTo"/>
        <c:crossAx val="66638592"/>
        <c:crosses val="autoZero"/>
        <c:auto val="1"/>
        <c:lblAlgn val="ctr"/>
        <c:lblOffset val="100"/>
      </c:catAx>
      <c:valAx>
        <c:axId val="666385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661632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19</xdr:row>
      <xdr:rowOff>76200</xdr:rowOff>
    </xdr:from>
    <xdr:to>
      <xdr:col>13</xdr:col>
      <xdr:colOff>95250</xdr:colOff>
      <xdr:row>33</xdr:row>
      <xdr:rowOff>38100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workbookViewId="0">
      <pane ySplit="1" topLeftCell="A2" activePane="bottomLeft" state="frozen"/>
      <selection pane="bottomLeft" activeCell="I2" sqref="I2"/>
    </sheetView>
  </sheetViews>
  <sheetFormatPr baseColWidth="10" defaultRowHeight="12.75"/>
  <cols>
    <col min="1" max="6" width="7.7109375" style="6" customWidth="1"/>
    <col min="7" max="7" width="8.5703125" style="22" customWidth="1"/>
    <col min="8" max="8" width="4.7109375" style="22" customWidth="1"/>
    <col min="9" max="10" width="4.7109375" style="6" customWidth="1"/>
    <col min="11" max="20" width="7.7109375" style="6" customWidth="1"/>
    <col min="21" max="16384" width="11.42578125" style="6"/>
  </cols>
  <sheetData>
    <row r="1" spans="1:20" ht="13.5" thickTop="1">
      <c r="A1" s="1">
        <v>1.1000000000000001</v>
      </c>
      <c r="B1" s="1">
        <v>0.9</v>
      </c>
      <c r="C1" s="1">
        <v>0.8</v>
      </c>
      <c r="D1" s="1">
        <v>0.7</v>
      </c>
      <c r="E1" s="1">
        <v>0.6</v>
      </c>
      <c r="F1" s="2">
        <v>0.5</v>
      </c>
      <c r="G1" s="3" t="s">
        <v>0</v>
      </c>
      <c r="H1" s="4" t="s">
        <v>1</v>
      </c>
      <c r="I1" s="4" t="s">
        <v>2</v>
      </c>
      <c r="J1" s="4" t="s">
        <v>3</v>
      </c>
      <c r="K1" s="4">
        <v>4.1666666666666664E-2</v>
      </c>
      <c r="L1" s="4">
        <v>8.3333333333333329E-2</v>
      </c>
      <c r="M1" s="4">
        <v>0.125</v>
      </c>
      <c r="N1" s="4">
        <v>0.16666666666666699</v>
      </c>
      <c r="O1" s="4">
        <v>0.20833333333333401</v>
      </c>
      <c r="P1" s="4">
        <v>0.25</v>
      </c>
      <c r="Q1" s="4">
        <v>0.29166666666666702</v>
      </c>
      <c r="R1" s="4">
        <v>0.33333333333333398</v>
      </c>
      <c r="S1" s="4">
        <v>0.375</v>
      </c>
      <c r="T1" s="5">
        <v>0.41666666666666702</v>
      </c>
    </row>
    <row r="2" spans="1:20" s="13" customFormat="1" ht="12.75" customHeight="1">
      <c r="A2" s="7">
        <f t="shared" ref="A2:F20" si="0">$G2*A$1</f>
        <v>6.6000000000000005</v>
      </c>
      <c r="B2" s="7">
        <f t="shared" si="0"/>
        <v>5.4</v>
      </c>
      <c r="C2" s="7">
        <f t="shared" si="0"/>
        <v>4.8000000000000007</v>
      </c>
      <c r="D2" s="7">
        <f t="shared" si="0"/>
        <v>4.1999999999999993</v>
      </c>
      <c r="E2" s="7">
        <f t="shared" si="0"/>
        <v>3.5999999999999996</v>
      </c>
      <c r="F2" s="7">
        <f>$G2*F$1</f>
        <v>3</v>
      </c>
      <c r="G2" s="8">
        <v>6</v>
      </c>
      <c r="H2" s="9">
        <f t="shared" ref="H2:H50" si="1">(G2*10*15)/36</f>
        <v>25</v>
      </c>
      <c r="I2" s="9">
        <f t="shared" ref="I2:I50" si="2">(G2*10)</f>
        <v>60</v>
      </c>
      <c r="J2" s="10">
        <v>3</v>
      </c>
      <c r="K2" s="11">
        <f>H2*4</f>
        <v>100</v>
      </c>
      <c r="L2" s="11">
        <f t="shared" ref="L2:L50" si="3">K2+K2</f>
        <v>200</v>
      </c>
      <c r="M2" s="11">
        <f t="shared" ref="M2:T17" si="4">L2+$K2</f>
        <v>300</v>
      </c>
      <c r="N2" s="11">
        <f t="shared" si="4"/>
        <v>400</v>
      </c>
      <c r="O2" s="11">
        <f t="shared" si="4"/>
        <v>500</v>
      </c>
      <c r="P2" s="11">
        <f t="shared" si="4"/>
        <v>600</v>
      </c>
      <c r="Q2" s="11">
        <f t="shared" si="4"/>
        <v>700</v>
      </c>
      <c r="R2" s="11">
        <f t="shared" si="4"/>
        <v>800</v>
      </c>
      <c r="S2" s="11">
        <f t="shared" si="4"/>
        <v>900</v>
      </c>
      <c r="T2" s="12">
        <f t="shared" si="4"/>
        <v>1000</v>
      </c>
    </row>
    <row r="3" spans="1:20" s="13" customFormat="1" ht="12.75" customHeight="1">
      <c r="A3" s="7">
        <f t="shared" si="0"/>
        <v>6.8750000000000009</v>
      </c>
      <c r="B3" s="7">
        <f t="shared" si="0"/>
        <v>5.625</v>
      </c>
      <c r="C3" s="7">
        <f t="shared" si="0"/>
        <v>5</v>
      </c>
      <c r="D3" s="7">
        <f t="shared" si="0"/>
        <v>4.375</v>
      </c>
      <c r="E3" s="7">
        <f t="shared" si="0"/>
        <v>3.75</v>
      </c>
      <c r="F3" s="7">
        <f>$G3*F$1</f>
        <v>3.125</v>
      </c>
      <c r="G3" s="8">
        <v>6.25</v>
      </c>
      <c r="H3" s="14">
        <f t="shared" si="1"/>
        <v>26.041666666666668</v>
      </c>
      <c r="I3" s="14">
        <f t="shared" si="2"/>
        <v>62.5</v>
      </c>
      <c r="J3" s="15"/>
      <c r="K3" s="11">
        <f t="shared" ref="K3:K50" si="5">H3*4</f>
        <v>104.16666666666667</v>
      </c>
      <c r="L3" s="11">
        <f t="shared" si="3"/>
        <v>208.33333333333334</v>
      </c>
      <c r="M3" s="11">
        <f t="shared" si="4"/>
        <v>312.5</v>
      </c>
      <c r="N3" s="11">
        <f t="shared" si="4"/>
        <v>416.66666666666669</v>
      </c>
      <c r="O3" s="11">
        <f t="shared" si="4"/>
        <v>520.83333333333337</v>
      </c>
      <c r="P3" s="11">
        <f t="shared" si="4"/>
        <v>625</v>
      </c>
      <c r="Q3" s="11">
        <f t="shared" si="4"/>
        <v>729.16666666666663</v>
      </c>
      <c r="R3" s="11">
        <f t="shared" si="4"/>
        <v>833.33333333333326</v>
      </c>
      <c r="S3" s="11">
        <f t="shared" si="4"/>
        <v>937.49999999999989</v>
      </c>
      <c r="T3" s="12">
        <f t="shared" si="4"/>
        <v>1041.6666666666665</v>
      </c>
    </row>
    <row r="4" spans="1:20" s="13" customFormat="1" ht="12.75" customHeight="1">
      <c r="A4" s="7">
        <f t="shared" si="0"/>
        <v>7.15</v>
      </c>
      <c r="B4" s="7">
        <f t="shared" si="0"/>
        <v>5.8500000000000005</v>
      </c>
      <c r="C4" s="7">
        <f t="shared" si="0"/>
        <v>5.2</v>
      </c>
      <c r="D4" s="7">
        <f t="shared" si="0"/>
        <v>4.55</v>
      </c>
      <c r="E4" s="7">
        <f t="shared" si="0"/>
        <v>3.9</v>
      </c>
      <c r="F4" s="7">
        <f>$G4*F$1</f>
        <v>3.25</v>
      </c>
      <c r="G4" s="8">
        <v>6.5</v>
      </c>
      <c r="H4" s="14">
        <f t="shared" si="1"/>
        <v>27.083333333333332</v>
      </c>
      <c r="I4" s="14">
        <f t="shared" si="2"/>
        <v>65</v>
      </c>
      <c r="J4" s="15"/>
      <c r="K4" s="11">
        <f t="shared" si="5"/>
        <v>108.33333333333333</v>
      </c>
      <c r="L4" s="11">
        <f t="shared" si="3"/>
        <v>216.66666666666666</v>
      </c>
      <c r="M4" s="11">
        <f t="shared" si="4"/>
        <v>325</v>
      </c>
      <c r="N4" s="11">
        <f t="shared" si="4"/>
        <v>433.33333333333331</v>
      </c>
      <c r="O4" s="11">
        <f t="shared" si="4"/>
        <v>541.66666666666663</v>
      </c>
      <c r="P4" s="11">
        <f t="shared" si="4"/>
        <v>650</v>
      </c>
      <c r="Q4" s="11">
        <f t="shared" si="4"/>
        <v>758.33333333333337</v>
      </c>
      <c r="R4" s="11">
        <f t="shared" si="4"/>
        <v>866.66666666666674</v>
      </c>
      <c r="S4" s="11">
        <f t="shared" si="4"/>
        <v>975.00000000000011</v>
      </c>
      <c r="T4" s="12">
        <f t="shared" si="4"/>
        <v>1083.3333333333335</v>
      </c>
    </row>
    <row r="5" spans="1:20" s="13" customFormat="1" ht="12.75" customHeight="1">
      <c r="A5" s="7">
        <f t="shared" si="0"/>
        <v>7.4250000000000007</v>
      </c>
      <c r="B5" s="7">
        <f t="shared" si="0"/>
        <v>6.0750000000000002</v>
      </c>
      <c r="C5" s="7">
        <f t="shared" si="0"/>
        <v>5.4</v>
      </c>
      <c r="D5" s="7">
        <f t="shared" si="0"/>
        <v>4.7249999999999996</v>
      </c>
      <c r="E5" s="7">
        <f t="shared" si="0"/>
        <v>4.05</v>
      </c>
      <c r="F5" s="7">
        <f t="shared" si="0"/>
        <v>3.375</v>
      </c>
      <c r="G5" s="8">
        <v>6.75</v>
      </c>
      <c r="H5" s="14">
        <f t="shared" si="1"/>
        <v>28.125</v>
      </c>
      <c r="I5" s="14">
        <f t="shared" si="2"/>
        <v>67.5</v>
      </c>
      <c r="J5" s="15"/>
      <c r="K5" s="11">
        <f t="shared" si="5"/>
        <v>112.5</v>
      </c>
      <c r="L5" s="11">
        <f t="shared" si="3"/>
        <v>225</v>
      </c>
      <c r="M5" s="11">
        <f t="shared" si="4"/>
        <v>337.5</v>
      </c>
      <c r="N5" s="11">
        <f t="shared" si="4"/>
        <v>450</v>
      </c>
      <c r="O5" s="11">
        <f t="shared" si="4"/>
        <v>562.5</v>
      </c>
      <c r="P5" s="11">
        <f t="shared" si="4"/>
        <v>675</v>
      </c>
      <c r="Q5" s="11">
        <f t="shared" si="4"/>
        <v>787.5</v>
      </c>
      <c r="R5" s="11">
        <f t="shared" si="4"/>
        <v>900</v>
      </c>
      <c r="S5" s="11">
        <f t="shared" si="4"/>
        <v>1012.5</v>
      </c>
      <c r="T5" s="12">
        <f t="shared" si="4"/>
        <v>1125</v>
      </c>
    </row>
    <row r="6" spans="1:20" s="13" customFormat="1" ht="12.75" customHeight="1">
      <c r="A6" s="7">
        <f t="shared" si="0"/>
        <v>7.7000000000000011</v>
      </c>
      <c r="B6" s="7">
        <f t="shared" si="0"/>
        <v>6.3</v>
      </c>
      <c r="C6" s="7">
        <f t="shared" si="0"/>
        <v>5.6000000000000005</v>
      </c>
      <c r="D6" s="7">
        <f t="shared" si="0"/>
        <v>4.8999999999999995</v>
      </c>
      <c r="E6" s="7">
        <f t="shared" si="0"/>
        <v>4.2</v>
      </c>
      <c r="F6" s="7">
        <f t="shared" si="0"/>
        <v>3.5</v>
      </c>
      <c r="G6" s="8">
        <v>7</v>
      </c>
      <c r="H6" s="9">
        <f t="shared" si="1"/>
        <v>29.166666666666668</v>
      </c>
      <c r="I6" s="9">
        <f t="shared" si="2"/>
        <v>70</v>
      </c>
      <c r="J6" s="10">
        <v>3.5</v>
      </c>
      <c r="K6" s="11">
        <f t="shared" si="5"/>
        <v>116.66666666666667</v>
      </c>
      <c r="L6" s="11">
        <f t="shared" si="3"/>
        <v>233.33333333333334</v>
      </c>
      <c r="M6" s="11">
        <f t="shared" si="4"/>
        <v>350</v>
      </c>
      <c r="N6" s="11">
        <f t="shared" si="4"/>
        <v>466.66666666666669</v>
      </c>
      <c r="O6" s="11">
        <f t="shared" si="4"/>
        <v>583.33333333333337</v>
      </c>
      <c r="P6" s="11">
        <f t="shared" si="4"/>
        <v>700</v>
      </c>
      <c r="Q6" s="11">
        <f t="shared" si="4"/>
        <v>816.66666666666663</v>
      </c>
      <c r="R6" s="11">
        <f t="shared" si="4"/>
        <v>933.33333333333326</v>
      </c>
      <c r="S6" s="11">
        <f t="shared" si="4"/>
        <v>1050</v>
      </c>
      <c r="T6" s="12">
        <f t="shared" si="4"/>
        <v>1166.6666666666667</v>
      </c>
    </row>
    <row r="7" spans="1:20" s="16" customFormat="1" ht="11.25">
      <c r="A7" s="7">
        <f t="shared" si="0"/>
        <v>7.9750000000000005</v>
      </c>
      <c r="B7" s="7">
        <f t="shared" si="0"/>
        <v>6.5250000000000004</v>
      </c>
      <c r="C7" s="7">
        <f t="shared" si="0"/>
        <v>5.8000000000000007</v>
      </c>
      <c r="D7" s="7">
        <f t="shared" si="0"/>
        <v>5.0749999999999993</v>
      </c>
      <c r="E7" s="7">
        <f t="shared" si="0"/>
        <v>4.3499999999999996</v>
      </c>
      <c r="F7" s="7">
        <f t="shared" si="0"/>
        <v>3.625</v>
      </c>
      <c r="G7" s="8">
        <v>7.25</v>
      </c>
      <c r="H7" s="14">
        <f t="shared" si="1"/>
        <v>30.208333333333332</v>
      </c>
      <c r="I7" s="14">
        <f t="shared" si="2"/>
        <v>72.5</v>
      </c>
      <c r="J7" s="15"/>
      <c r="K7" s="11">
        <f t="shared" si="5"/>
        <v>120.83333333333333</v>
      </c>
      <c r="L7" s="11">
        <f t="shared" si="3"/>
        <v>241.66666666666666</v>
      </c>
      <c r="M7" s="11">
        <f t="shared" si="4"/>
        <v>362.5</v>
      </c>
      <c r="N7" s="11">
        <f t="shared" si="4"/>
        <v>483.33333333333331</v>
      </c>
      <c r="O7" s="11">
        <f t="shared" si="4"/>
        <v>604.16666666666663</v>
      </c>
      <c r="P7" s="11">
        <f t="shared" si="4"/>
        <v>725</v>
      </c>
      <c r="Q7" s="11">
        <f t="shared" si="4"/>
        <v>845.83333333333337</v>
      </c>
      <c r="R7" s="11">
        <f t="shared" si="4"/>
        <v>966.66666666666674</v>
      </c>
      <c r="S7" s="11">
        <f t="shared" si="4"/>
        <v>1087.5</v>
      </c>
      <c r="T7" s="12">
        <f t="shared" si="4"/>
        <v>1208.3333333333333</v>
      </c>
    </row>
    <row r="8" spans="1:20" s="16" customFormat="1" ht="11.25">
      <c r="A8" s="7">
        <f t="shared" si="0"/>
        <v>8.25</v>
      </c>
      <c r="B8" s="7">
        <f t="shared" si="0"/>
        <v>6.75</v>
      </c>
      <c r="C8" s="7">
        <f t="shared" si="0"/>
        <v>6</v>
      </c>
      <c r="D8" s="7">
        <f t="shared" si="0"/>
        <v>5.25</v>
      </c>
      <c r="E8" s="7">
        <f t="shared" si="0"/>
        <v>4.5</v>
      </c>
      <c r="F8" s="7">
        <f t="shared" si="0"/>
        <v>3.75</v>
      </c>
      <c r="G8" s="8">
        <v>7.5</v>
      </c>
      <c r="H8" s="14">
        <f t="shared" si="1"/>
        <v>31.25</v>
      </c>
      <c r="I8" s="14">
        <f t="shared" si="2"/>
        <v>75</v>
      </c>
      <c r="J8" s="15"/>
      <c r="K8" s="11">
        <f t="shared" si="5"/>
        <v>125</v>
      </c>
      <c r="L8" s="11">
        <f t="shared" si="3"/>
        <v>250</v>
      </c>
      <c r="M8" s="11">
        <f t="shared" si="4"/>
        <v>375</v>
      </c>
      <c r="N8" s="11">
        <f t="shared" si="4"/>
        <v>500</v>
      </c>
      <c r="O8" s="11">
        <f t="shared" si="4"/>
        <v>625</v>
      </c>
      <c r="P8" s="11">
        <f t="shared" si="4"/>
        <v>750</v>
      </c>
      <c r="Q8" s="11">
        <f t="shared" si="4"/>
        <v>875</v>
      </c>
      <c r="R8" s="11">
        <f t="shared" si="4"/>
        <v>1000</v>
      </c>
      <c r="S8" s="11">
        <f t="shared" si="4"/>
        <v>1125</v>
      </c>
      <c r="T8" s="12">
        <f t="shared" si="4"/>
        <v>1250</v>
      </c>
    </row>
    <row r="9" spans="1:20" s="16" customFormat="1" ht="11.25">
      <c r="A9" s="7">
        <f t="shared" si="0"/>
        <v>8.5250000000000004</v>
      </c>
      <c r="B9" s="7">
        <f t="shared" si="0"/>
        <v>6.9750000000000005</v>
      </c>
      <c r="C9" s="7">
        <f t="shared" si="0"/>
        <v>6.2</v>
      </c>
      <c r="D9" s="7">
        <f t="shared" si="0"/>
        <v>5.4249999999999998</v>
      </c>
      <c r="E9" s="7">
        <f t="shared" si="0"/>
        <v>4.6499999999999995</v>
      </c>
      <c r="F9" s="7">
        <f t="shared" si="0"/>
        <v>3.875</v>
      </c>
      <c r="G9" s="8">
        <v>7.75</v>
      </c>
      <c r="H9" s="14">
        <f t="shared" si="1"/>
        <v>32.291666666666664</v>
      </c>
      <c r="I9" s="14">
        <f t="shared" si="2"/>
        <v>77.5</v>
      </c>
      <c r="J9" s="15"/>
      <c r="K9" s="11">
        <f t="shared" si="5"/>
        <v>129.16666666666666</v>
      </c>
      <c r="L9" s="11">
        <f t="shared" si="3"/>
        <v>258.33333333333331</v>
      </c>
      <c r="M9" s="11">
        <f t="shared" si="4"/>
        <v>387.5</v>
      </c>
      <c r="N9" s="11">
        <f t="shared" si="4"/>
        <v>516.66666666666663</v>
      </c>
      <c r="O9" s="11">
        <f t="shared" si="4"/>
        <v>645.83333333333326</v>
      </c>
      <c r="P9" s="11">
        <f t="shared" si="4"/>
        <v>774.99999999999989</v>
      </c>
      <c r="Q9" s="11">
        <f t="shared" si="4"/>
        <v>904.16666666666652</v>
      </c>
      <c r="R9" s="11">
        <f t="shared" si="4"/>
        <v>1033.3333333333333</v>
      </c>
      <c r="S9" s="11">
        <f t="shared" si="4"/>
        <v>1162.5</v>
      </c>
      <c r="T9" s="12">
        <f t="shared" si="4"/>
        <v>1291.6666666666667</v>
      </c>
    </row>
    <row r="10" spans="1:20" s="16" customFormat="1" ht="11.25">
      <c r="A10" s="7">
        <f t="shared" si="0"/>
        <v>8.8000000000000007</v>
      </c>
      <c r="B10" s="7">
        <f t="shared" si="0"/>
        <v>7.2</v>
      </c>
      <c r="C10" s="7">
        <f t="shared" si="0"/>
        <v>6.4</v>
      </c>
      <c r="D10" s="7">
        <f t="shared" si="0"/>
        <v>5.6</v>
      </c>
      <c r="E10" s="7">
        <f t="shared" si="0"/>
        <v>4.8</v>
      </c>
      <c r="F10" s="7">
        <f t="shared" si="0"/>
        <v>4</v>
      </c>
      <c r="G10" s="8">
        <v>8</v>
      </c>
      <c r="H10" s="9">
        <f t="shared" si="1"/>
        <v>33.333333333333336</v>
      </c>
      <c r="I10" s="9">
        <f t="shared" si="2"/>
        <v>80</v>
      </c>
      <c r="J10" s="10">
        <v>4</v>
      </c>
      <c r="K10" s="11">
        <f t="shared" si="5"/>
        <v>133.33333333333334</v>
      </c>
      <c r="L10" s="11">
        <f t="shared" si="3"/>
        <v>266.66666666666669</v>
      </c>
      <c r="M10" s="11">
        <f t="shared" si="4"/>
        <v>400</v>
      </c>
      <c r="N10" s="11">
        <f t="shared" si="4"/>
        <v>533.33333333333337</v>
      </c>
      <c r="O10" s="11">
        <f t="shared" si="4"/>
        <v>666.66666666666674</v>
      </c>
      <c r="P10" s="11">
        <f t="shared" si="4"/>
        <v>800.00000000000011</v>
      </c>
      <c r="Q10" s="11">
        <f t="shared" si="4"/>
        <v>933.33333333333348</v>
      </c>
      <c r="R10" s="11">
        <f t="shared" si="4"/>
        <v>1066.6666666666667</v>
      </c>
      <c r="S10" s="11">
        <f t="shared" si="4"/>
        <v>1200</v>
      </c>
      <c r="T10" s="12">
        <f t="shared" si="4"/>
        <v>1333.3333333333333</v>
      </c>
    </row>
    <row r="11" spans="1:20" s="16" customFormat="1" ht="11.25">
      <c r="A11" s="7">
        <f t="shared" si="0"/>
        <v>9.0750000000000011</v>
      </c>
      <c r="B11" s="7">
        <f t="shared" si="0"/>
        <v>7.4249999999999998</v>
      </c>
      <c r="C11" s="7">
        <f t="shared" si="0"/>
        <v>6.6000000000000005</v>
      </c>
      <c r="D11" s="7">
        <f t="shared" si="0"/>
        <v>5.7749999999999995</v>
      </c>
      <c r="E11" s="7">
        <f t="shared" si="0"/>
        <v>4.95</v>
      </c>
      <c r="F11" s="7">
        <f t="shared" si="0"/>
        <v>4.125</v>
      </c>
      <c r="G11" s="8">
        <v>8.25</v>
      </c>
      <c r="H11" s="14">
        <f t="shared" si="1"/>
        <v>34.375</v>
      </c>
      <c r="I11" s="14">
        <f t="shared" si="2"/>
        <v>82.5</v>
      </c>
      <c r="J11" s="15"/>
      <c r="K11" s="11">
        <f t="shared" si="5"/>
        <v>137.5</v>
      </c>
      <c r="L11" s="11">
        <f t="shared" si="3"/>
        <v>275</v>
      </c>
      <c r="M11" s="11">
        <f t="shared" si="4"/>
        <v>412.5</v>
      </c>
      <c r="N11" s="11">
        <f t="shared" si="4"/>
        <v>550</v>
      </c>
      <c r="O11" s="11">
        <f t="shared" si="4"/>
        <v>687.5</v>
      </c>
      <c r="P11" s="11">
        <f t="shared" si="4"/>
        <v>825</v>
      </c>
      <c r="Q11" s="11">
        <f t="shared" si="4"/>
        <v>962.5</v>
      </c>
      <c r="R11" s="11">
        <f t="shared" si="4"/>
        <v>1100</v>
      </c>
      <c r="S11" s="11">
        <f t="shared" si="4"/>
        <v>1237.5</v>
      </c>
      <c r="T11" s="12">
        <f t="shared" si="4"/>
        <v>1375</v>
      </c>
    </row>
    <row r="12" spans="1:20" s="16" customFormat="1" ht="11.25">
      <c r="A12" s="7">
        <f t="shared" si="0"/>
        <v>9.3500000000000014</v>
      </c>
      <c r="B12" s="7">
        <f t="shared" si="0"/>
        <v>7.65</v>
      </c>
      <c r="C12" s="7">
        <f t="shared" si="0"/>
        <v>6.8000000000000007</v>
      </c>
      <c r="D12" s="7">
        <f t="shared" si="0"/>
        <v>5.9499999999999993</v>
      </c>
      <c r="E12" s="7">
        <f t="shared" si="0"/>
        <v>5.0999999999999996</v>
      </c>
      <c r="F12" s="7">
        <f t="shared" si="0"/>
        <v>4.25</v>
      </c>
      <c r="G12" s="8">
        <v>8.5</v>
      </c>
      <c r="H12" s="14">
        <f t="shared" si="1"/>
        <v>35.416666666666664</v>
      </c>
      <c r="I12" s="14">
        <f t="shared" si="2"/>
        <v>85</v>
      </c>
      <c r="J12" s="15"/>
      <c r="K12" s="11">
        <f t="shared" si="5"/>
        <v>141.66666666666666</v>
      </c>
      <c r="L12" s="11">
        <f t="shared" si="3"/>
        <v>283.33333333333331</v>
      </c>
      <c r="M12" s="11">
        <f t="shared" si="4"/>
        <v>425</v>
      </c>
      <c r="N12" s="11">
        <f t="shared" si="4"/>
        <v>566.66666666666663</v>
      </c>
      <c r="O12" s="11">
        <f t="shared" si="4"/>
        <v>708.33333333333326</v>
      </c>
      <c r="P12" s="11">
        <f t="shared" si="4"/>
        <v>849.99999999999989</v>
      </c>
      <c r="Q12" s="11">
        <f t="shared" si="4"/>
        <v>991.66666666666652</v>
      </c>
      <c r="R12" s="11">
        <f t="shared" si="4"/>
        <v>1133.3333333333333</v>
      </c>
      <c r="S12" s="11">
        <f t="shared" si="4"/>
        <v>1275</v>
      </c>
      <c r="T12" s="12">
        <f t="shared" si="4"/>
        <v>1416.6666666666667</v>
      </c>
    </row>
    <row r="13" spans="1:20" s="16" customFormat="1" ht="11.25">
      <c r="A13" s="7">
        <f t="shared" si="0"/>
        <v>9.625</v>
      </c>
      <c r="B13" s="7">
        <f t="shared" si="0"/>
        <v>7.875</v>
      </c>
      <c r="C13" s="7">
        <f t="shared" si="0"/>
        <v>7</v>
      </c>
      <c r="D13" s="7">
        <f t="shared" si="0"/>
        <v>6.125</v>
      </c>
      <c r="E13" s="7">
        <f t="shared" si="0"/>
        <v>5.25</v>
      </c>
      <c r="F13" s="7">
        <f t="shared" si="0"/>
        <v>4.375</v>
      </c>
      <c r="G13" s="8">
        <v>8.75</v>
      </c>
      <c r="H13" s="14">
        <f t="shared" si="1"/>
        <v>36.458333333333336</v>
      </c>
      <c r="I13" s="14">
        <f t="shared" si="2"/>
        <v>87.5</v>
      </c>
      <c r="J13" s="15"/>
      <c r="K13" s="11">
        <f t="shared" si="5"/>
        <v>145.83333333333334</v>
      </c>
      <c r="L13" s="11">
        <f t="shared" si="3"/>
        <v>291.66666666666669</v>
      </c>
      <c r="M13" s="11">
        <f t="shared" si="4"/>
        <v>437.5</v>
      </c>
      <c r="N13" s="11">
        <f t="shared" si="4"/>
        <v>583.33333333333337</v>
      </c>
      <c r="O13" s="11">
        <f t="shared" si="4"/>
        <v>729.16666666666674</v>
      </c>
      <c r="P13" s="11">
        <f t="shared" si="4"/>
        <v>875.00000000000011</v>
      </c>
      <c r="Q13" s="11">
        <f t="shared" si="4"/>
        <v>1020.8333333333335</v>
      </c>
      <c r="R13" s="11">
        <f t="shared" si="4"/>
        <v>1166.6666666666667</v>
      </c>
      <c r="S13" s="11">
        <f t="shared" si="4"/>
        <v>1312.5</v>
      </c>
      <c r="T13" s="12">
        <f t="shared" si="4"/>
        <v>1458.3333333333333</v>
      </c>
    </row>
    <row r="14" spans="1:20" s="16" customFormat="1" ht="11.25">
      <c r="A14" s="7">
        <f t="shared" si="0"/>
        <v>9.9</v>
      </c>
      <c r="B14" s="7">
        <f t="shared" si="0"/>
        <v>8.1</v>
      </c>
      <c r="C14" s="7">
        <f t="shared" si="0"/>
        <v>7.2</v>
      </c>
      <c r="D14" s="7">
        <f t="shared" si="0"/>
        <v>6.3</v>
      </c>
      <c r="E14" s="7">
        <f t="shared" si="0"/>
        <v>5.3999999999999995</v>
      </c>
      <c r="F14" s="7">
        <f t="shared" si="0"/>
        <v>4.5</v>
      </c>
      <c r="G14" s="8">
        <v>9</v>
      </c>
      <c r="H14" s="9">
        <f t="shared" si="1"/>
        <v>37.5</v>
      </c>
      <c r="I14" s="9">
        <f t="shared" si="2"/>
        <v>90</v>
      </c>
      <c r="J14" s="10">
        <v>4.5</v>
      </c>
      <c r="K14" s="11">
        <f t="shared" si="5"/>
        <v>150</v>
      </c>
      <c r="L14" s="11">
        <f t="shared" si="3"/>
        <v>300</v>
      </c>
      <c r="M14" s="11">
        <f t="shared" si="4"/>
        <v>450</v>
      </c>
      <c r="N14" s="11">
        <f t="shared" si="4"/>
        <v>600</v>
      </c>
      <c r="O14" s="11">
        <f t="shared" si="4"/>
        <v>750</v>
      </c>
      <c r="P14" s="11">
        <f t="shared" si="4"/>
        <v>900</v>
      </c>
      <c r="Q14" s="11">
        <f t="shared" si="4"/>
        <v>1050</v>
      </c>
      <c r="R14" s="11">
        <f t="shared" si="4"/>
        <v>1200</v>
      </c>
      <c r="S14" s="11">
        <f t="shared" si="4"/>
        <v>1350</v>
      </c>
      <c r="T14" s="12">
        <f t="shared" si="4"/>
        <v>1500</v>
      </c>
    </row>
    <row r="15" spans="1:20" s="16" customFormat="1" ht="11.25">
      <c r="A15" s="7">
        <f t="shared" si="0"/>
        <v>10.175000000000001</v>
      </c>
      <c r="B15" s="7">
        <f t="shared" si="0"/>
        <v>8.3250000000000011</v>
      </c>
      <c r="C15" s="7">
        <f t="shared" si="0"/>
        <v>7.4</v>
      </c>
      <c r="D15" s="7">
        <f t="shared" si="0"/>
        <v>6.4749999999999996</v>
      </c>
      <c r="E15" s="7">
        <f t="shared" si="0"/>
        <v>5.55</v>
      </c>
      <c r="F15" s="7">
        <f t="shared" si="0"/>
        <v>4.625</v>
      </c>
      <c r="G15" s="8">
        <v>9.25</v>
      </c>
      <c r="H15" s="14">
        <f t="shared" si="1"/>
        <v>38.541666666666664</v>
      </c>
      <c r="I15" s="14">
        <f t="shared" si="2"/>
        <v>92.5</v>
      </c>
      <c r="J15" s="15"/>
      <c r="K15" s="11">
        <f t="shared" si="5"/>
        <v>154.16666666666666</v>
      </c>
      <c r="L15" s="11">
        <f t="shared" si="3"/>
        <v>308.33333333333331</v>
      </c>
      <c r="M15" s="11">
        <f t="shared" si="4"/>
        <v>462.5</v>
      </c>
      <c r="N15" s="11">
        <f t="shared" si="4"/>
        <v>616.66666666666663</v>
      </c>
      <c r="O15" s="11">
        <f t="shared" si="4"/>
        <v>770.83333333333326</v>
      </c>
      <c r="P15" s="11">
        <f t="shared" si="4"/>
        <v>924.99999999999989</v>
      </c>
      <c r="Q15" s="11">
        <f t="shared" si="4"/>
        <v>1079.1666666666665</v>
      </c>
      <c r="R15" s="11">
        <f t="shared" si="4"/>
        <v>1233.3333333333333</v>
      </c>
      <c r="S15" s="11">
        <f t="shared" si="4"/>
        <v>1387.5</v>
      </c>
      <c r="T15" s="12">
        <f t="shared" si="4"/>
        <v>1541.6666666666667</v>
      </c>
    </row>
    <row r="16" spans="1:20" s="16" customFormat="1" ht="11.25">
      <c r="A16" s="7">
        <f t="shared" si="0"/>
        <v>10.450000000000001</v>
      </c>
      <c r="B16" s="7">
        <f t="shared" si="0"/>
        <v>8.5500000000000007</v>
      </c>
      <c r="C16" s="7">
        <f t="shared" si="0"/>
        <v>7.6000000000000005</v>
      </c>
      <c r="D16" s="7">
        <f t="shared" si="0"/>
        <v>6.6499999999999995</v>
      </c>
      <c r="E16" s="7">
        <f t="shared" si="0"/>
        <v>5.7</v>
      </c>
      <c r="F16" s="7">
        <f t="shared" si="0"/>
        <v>4.75</v>
      </c>
      <c r="G16" s="8">
        <v>9.5</v>
      </c>
      <c r="H16" s="14">
        <f t="shared" si="1"/>
        <v>39.583333333333336</v>
      </c>
      <c r="I16" s="14">
        <f t="shared" si="2"/>
        <v>95</v>
      </c>
      <c r="J16" s="15"/>
      <c r="K16" s="11">
        <f t="shared" si="5"/>
        <v>158.33333333333334</v>
      </c>
      <c r="L16" s="11">
        <f t="shared" si="3"/>
        <v>316.66666666666669</v>
      </c>
      <c r="M16" s="11">
        <f t="shared" si="4"/>
        <v>475</v>
      </c>
      <c r="N16" s="11">
        <f t="shared" si="4"/>
        <v>633.33333333333337</v>
      </c>
      <c r="O16" s="11">
        <f t="shared" si="4"/>
        <v>791.66666666666674</v>
      </c>
      <c r="P16" s="11">
        <f t="shared" si="4"/>
        <v>950.00000000000011</v>
      </c>
      <c r="Q16" s="11">
        <f t="shared" si="4"/>
        <v>1108.3333333333335</v>
      </c>
      <c r="R16" s="11">
        <f t="shared" si="4"/>
        <v>1266.6666666666667</v>
      </c>
      <c r="S16" s="11">
        <f t="shared" si="4"/>
        <v>1425</v>
      </c>
      <c r="T16" s="12">
        <f t="shared" si="4"/>
        <v>1583.3333333333333</v>
      </c>
    </row>
    <row r="17" spans="1:20" s="16" customFormat="1" ht="11.25">
      <c r="A17" s="7">
        <f t="shared" si="0"/>
        <v>10.725000000000001</v>
      </c>
      <c r="B17" s="7">
        <f t="shared" si="0"/>
        <v>8.7750000000000004</v>
      </c>
      <c r="C17" s="7">
        <f t="shared" si="0"/>
        <v>7.8000000000000007</v>
      </c>
      <c r="D17" s="7">
        <f t="shared" si="0"/>
        <v>6.8249999999999993</v>
      </c>
      <c r="E17" s="7">
        <f t="shared" si="0"/>
        <v>5.85</v>
      </c>
      <c r="F17" s="7">
        <f t="shared" si="0"/>
        <v>4.875</v>
      </c>
      <c r="G17" s="8">
        <v>9.75</v>
      </c>
      <c r="H17" s="14">
        <f t="shared" si="1"/>
        <v>40.625</v>
      </c>
      <c r="I17" s="14">
        <f t="shared" si="2"/>
        <v>97.5</v>
      </c>
      <c r="J17" s="15"/>
      <c r="K17" s="11">
        <f t="shared" si="5"/>
        <v>162.5</v>
      </c>
      <c r="L17" s="11">
        <f t="shared" si="3"/>
        <v>325</v>
      </c>
      <c r="M17" s="11">
        <f t="shared" si="4"/>
        <v>487.5</v>
      </c>
      <c r="N17" s="11">
        <f t="shared" si="4"/>
        <v>650</v>
      </c>
      <c r="O17" s="11">
        <f t="shared" si="4"/>
        <v>812.5</v>
      </c>
      <c r="P17" s="11">
        <f t="shared" si="4"/>
        <v>975</v>
      </c>
      <c r="Q17" s="11">
        <f t="shared" si="4"/>
        <v>1137.5</v>
      </c>
      <c r="R17" s="11">
        <f t="shared" si="4"/>
        <v>1300</v>
      </c>
      <c r="S17" s="11">
        <f t="shared" si="4"/>
        <v>1462.5</v>
      </c>
      <c r="T17" s="12">
        <f t="shared" si="4"/>
        <v>1625</v>
      </c>
    </row>
    <row r="18" spans="1:20" s="16" customFormat="1" ht="11.25">
      <c r="A18" s="7">
        <f t="shared" si="0"/>
        <v>11</v>
      </c>
      <c r="B18" s="7">
        <f t="shared" si="0"/>
        <v>9</v>
      </c>
      <c r="C18" s="7">
        <f t="shared" si="0"/>
        <v>8</v>
      </c>
      <c r="D18" s="7">
        <f t="shared" si="0"/>
        <v>7</v>
      </c>
      <c r="E18" s="7">
        <f t="shared" si="0"/>
        <v>6</v>
      </c>
      <c r="F18" s="7">
        <f t="shared" si="0"/>
        <v>5</v>
      </c>
      <c r="G18" s="8">
        <v>10</v>
      </c>
      <c r="H18" s="9">
        <f t="shared" si="1"/>
        <v>41.666666666666664</v>
      </c>
      <c r="I18" s="9">
        <f t="shared" si="2"/>
        <v>100</v>
      </c>
      <c r="J18" s="10">
        <v>5</v>
      </c>
      <c r="K18" s="11">
        <f t="shared" si="5"/>
        <v>166.66666666666666</v>
      </c>
      <c r="L18" s="11">
        <f t="shared" si="3"/>
        <v>333.33333333333331</v>
      </c>
      <c r="M18" s="11">
        <f t="shared" ref="M18:T37" si="6">L18+$K18</f>
        <v>500</v>
      </c>
      <c r="N18" s="11">
        <f t="shared" si="6"/>
        <v>666.66666666666663</v>
      </c>
      <c r="O18" s="11">
        <f t="shared" si="6"/>
        <v>833.33333333333326</v>
      </c>
      <c r="P18" s="11">
        <f t="shared" si="6"/>
        <v>999.99999999999989</v>
      </c>
      <c r="Q18" s="11">
        <f t="shared" si="6"/>
        <v>1166.6666666666665</v>
      </c>
      <c r="R18" s="11">
        <f t="shared" si="6"/>
        <v>1333.3333333333333</v>
      </c>
      <c r="S18" s="11">
        <f t="shared" si="6"/>
        <v>1500</v>
      </c>
      <c r="T18" s="12">
        <f t="shared" si="6"/>
        <v>1666.6666666666667</v>
      </c>
    </row>
    <row r="19" spans="1:20" s="16" customFormat="1" ht="11.25">
      <c r="A19" s="7">
        <f t="shared" si="0"/>
        <v>11.275</v>
      </c>
      <c r="B19" s="7">
        <f t="shared" si="0"/>
        <v>9.2249999999999996</v>
      </c>
      <c r="C19" s="7">
        <f t="shared" si="0"/>
        <v>8.2000000000000011</v>
      </c>
      <c r="D19" s="7">
        <f t="shared" si="0"/>
        <v>7.1749999999999998</v>
      </c>
      <c r="E19" s="7">
        <f t="shared" si="0"/>
        <v>6.1499999999999995</v>
      </c>
      <c r="F19" s="7">
        <f>$G19*F$1</f>
        <v>5.125</v>
      </c>
      <c r="G19" s="8">
        <v>10.25</v>
      </c>
      <c r="H19" s="14">
        <f t="shared" si="1"/>
        <v>42.708333333333336</v>
      </c>
      <c r="I19" s="14">
        <f t="shared" si="2"/>
        <v>102.5</v>
      </c>
      <c r="J19" s="15"/>
      <c r="K19" s="11">
        <f t="shared" si="5"/>
        <v>170.83333333333334</v>
      </c>
      <c r="L19" s="11">
        <f t="shared" si="3"/>
        <v>341.66666666666669</v>
      </c>
      <c r="M19" s="11">
        <f t="shared" si="6"/>
        <v>512.5</v>
      </c>
      <c r="N19" s="11">
        <f t="shared" si="6"/>
        <v>683.33333333333337</v>
      </c>
      <c r="O19" s="11">
        <f t="shared" si="6"/>
        <v>854.16666666666674</v>
      </c>
      <c r="P19" s="11">
        <f t="shared" si="6"/>
        <v>1025</v>
      </c>
      <c r="Q19" s="11">
        <f t="shared" si="6"/>
        <v>1195.8333333333333</v>
      </c>
      <c r="R19" s="11">
        <f t="shared" si="6"/>
        <v>1366.6666666666665</v>
      </c>
      <c r="S19" s="11">
        <f t="shared" si="6"/>
        <v>1537.4999999999998</v>
      </c>
      <c r="T19" s="12">
        <f t="shared" si="6"/>
        <v>1708.333333333333</v>
      </c>
    </row>
    <row r="20" spans="1:20" s="16" customFormat="1" ht="11.25">
      <c r="A20" s="7">
        <f t="shared" si="0"/>
        <v>11.55</v>
      </c>
      <c r="B20" s="7">
        <f t="shared" si="0"/>
        <v>9.4500000000000011</v>
      </c>
      <c r="C20" s="7">
        <f t="shared" si="0"/>
        <v>8.4</v>
      </c>
      <c r="D20" s="7">
        <f t="shared" si="0"/>
        <v>7.35</v>
      </c>
      <c r="E20" s="7">
        <f t="shared" si="0"/>
        <v>6.3</v>
      </c>
      <c r="F20" s="7">
        <f t="shared" si="0"/>
        <v>5.25</v>
      </c>
      <c r="G20" s="8">
        <v>10.5</v>
      </c>
      <c r="H20" s="14">
        <f t="shared" si="1"/>
        <v>43.75</v>
      </c>
      <c r="I20" s="14">
        <f t="shared" si="2"/>
        <v>105</v>
      </c>
      <c r="J20" s="15"/>
      <c r="K20" s="11">
        <f t="shared" si="5"/>
        <v>175</v>
      </c>
      <c r="L20" s="11">
        <f t="shared" si="3"/>
        <v>350</v>
      </c>
      <c r="M20" s="11">
        <f t="shared" si="6"/>
        <v>525</v>
      </c>
      <c r="N20" s="11">
        <f t="shared" si="6"/>
        <v>700</v>
      </c>
      <c r="O20" s="11">
        <f t="shared" si="6"/>
        <v>875</v>
      </c>
      <c r="P20" s="11">
        <f t="shared" si="6"/>
        <v>1050</v>
      </c>
      <c r="Q20" s="11">
        <f t="shared" si="6"/>
        <v>1225</v>
      </c>
      <c r="R20" s="11">
        <f t="shared" si="6"/>
        <v>1400</v>
      </c>
      <c r="S20" s="11">
        <f t="shared" si="6"/>
        <v>1575</v>
      </c>
      <c r="T20" s="12">
        <f t="shared" si="6"/>
        <v>1750</v>
      </c>
    </row>
    <row r="21" spans="1:20" s="16" customFormat="1" ht="11.25">
      <c r="A21" s="7">
        <f t="shared" ref="A21:F50" si="7">$G21*A$1</f>
        <v>11.825000000000001</v>
      </c>
      <c r="B21" s="7">
        <f t="shared" si="7"/>
        <v>9.6750000000000007</v>
      </c>
      <c r="C21" s="7">
        <f t="shared" si="7"/>
        <v>8.6</v>
      </c>
      <c r="D21" s="7">
        <f t="shared" si="7"/>
        <v>7.5249999999999995</v>
      </c>
      <c r="E21" s="7">
        <f t="shared" si="7"/>
        <v>6.45</v>
      </c>
      <c r="F21" s="7">
        <f t="shared" si="7"/>
        <v>5.375</v>
      </c>
      <c r="G21" s="8">
        <v>10.75</v>
      </c>
      <c r="H21" s="14">
        <f t="shared" si="1"/>
        <v>44.791666666666664</v>
      </c>
      <c r="I21" s="14">
        <f t="shared" si="2"/>
        <v>107.5</v>
      </c>
      <c r="J21" s="15"/>
      <c r="K21" s="11">
        <f t="shared" si="5"/>
        <v>179.16666666666666</v>
      </c>
      <c r="L21" s="11">
        <f t="shared" si="3"/>
        <v>358.33333333333331</v>
      </c>
      <c r="M21" s="11">
        <f t="shared" si="6"/>
        <v>537.5</v>
      </c>
      <c r="N21" s="11">
        <f t="shared" si="6"/>
        <v>716.66666666666663</v>
      </c>
      <c r="O21" s="11">
        <f t="shared" si="6"/>
        <v>895.83333333333326</v>
      </c>
      <c r="P21" s="11">
        <f t="shared" si="6"/>
        <v>1075</v>
      </c>
      <c r="Q21" s="11">
        <f t="shared" si="6"/>
        <v>1254.1666666666667</v>
      </c>
      <c r="R21" s="11">
        <f t="shared" si="6"/>
        <v>1433.3333333333335</v>
      </c>
      <c r="S21" s="11">
        <f t="shared" si="6"/>
        <v>1612.5000000000002</v>
      </c>
      <c r="T21" s="12">
        <f t="shared" si="6"/>
        <v>1791.666666666667</v>
      </c>
    </row>
    <row r="22" spans="1:20" s="16" customFormat="1" ht="11.25">
      <c r="A22" s="7">
        <f t="shared" si="7"/>
        <v>12.100000000000001</v>
      </c>
      <c r="B22" s="7">
        <f t="shared" si="7"/>
        <v>9.9</v>
      </c>
      <c r="C22" s="7">
        <f t="shared" si="7"/>
        <v>8.8000000000000007</v>
      </c>
      <c r="D22" s="7">
        <f t="shared" si="7"/>
        <v>7.6999999999999993</v>
      </c>
      <c r="E22" s="7">
        <f t="shared" si="7"/>
        <v>6.6</v>
      </c>
      <c r="F22" s="7">
        <f t="shared" si="7"/>
        <v>5.5</v>
      </c>
      <c r="G22" s="8">
        <v>11</v>
      </c>
      <c r="H22" s="9">
        <f t="shared" si="1"/>
        <v>45.833333333333336</v>
      </c>
      <c r="I22" s="9">
        <f t="shared" si="2"/>
        <v>110</v>
      </c>
      <c r="J22" s="10">
        <v>5.5</v>
      </c>
      <c r="K22" s="11">
        <f t="shared" si="5"/>
        <v>183.33333333333334</v>
      </c>
      <c r="L22" s="11">
        <f t="shared" si="3"/>
        <v>366.66666666666669</v>
      </c>
      <c r="M22" s="11">
        <f t="shared" si="6"/>
        <v>550</v>
      </c>
      <c r="N22" s="11">
        <f t="shared" si="6"/>
        <v>733.33333333333337</v>
      </c>
      <c r="O22" s="11">
        <f t="shared" si="6"/>
        <v>916.66666666666674</v>
      </c>
      <c r="P22" s="11">
        <f t="shared" si="6"/>
        <v>1100</v>
      </c>
      <c r="Q22" s="11">
        <f t="shared" si="6"/>
        <v>1283.3333333333333</v>
      </c>
      <c r="R22" s="11">
        <f t="shared" si="6"/>
        <v>1466.6666666666665</v>
      </c>
      <c r="S22" s="11">
        <f t="shared" si="6"/>
        <v>1649.9999999999998</v>
      </c>
      <c r="T22" s="12">
        <f t="shared" si="6"/>
        <v>1833.333333333333</v>
      </c>
    </row>
    <row r="23" spans="1:20" s="16" customFormat="1" ht="11.25">
      <c r="A23" s="7">
        <f t="shared" si="7"/>
        <v>12.375000000000002</v>
      </c>
      <c r="B23" s="7">
        <f t="shared" si="7"/>
        <v>10.125</v>
      </c>
      <c r="C23" s="7">
        <f t="shared" si="7"/>
        <v>9</v>
      </c>
      <c r="D23" s="7">
        <f t="shared" si="7"/>
        <v>7.8749999999999991</v>
      </c>
      <c r="E23" s="7">
        <f t="shared" si="7"/>
        <v>6.75</v>
      </c>
      <c r="F23" s="7">
        <f t="shared" si="7"/>
        <v>5.625</v>
      </c>
      <c r="G23" s="8">
        <v>11.25</v>
      </c>
      <c r="H23" s="14">
        <f t="shared" si="1"/>
        <v>46.875</v>
      </c>
      <c r="I23" s="14">
        <f t="shared" si="2"/>
        <v>112.5</v>
      </c>
      <c r="J23" s="15"/>
      <c r="K23" s="11">
        <f t="shared" si="5"/>
        <v>187.5</v>
      </c>
      <c r="L23" s="11">
        <f t="shared" si="3"/>
        <v>375</v>
      </c>
      <c r="M23" s="11">
        <f t="shared" si="6"/>
        <v>562.5</v>
      </c>
      <c r="N23" s="11">
        <f t="shared" si="6"/>
        <v>750</v>
      </c>
      <c r="O23" s="11">
        <f t="shared" si="6"/>
        <v>937.5</v>
      </c>
      <c r="P23" s="11">
        <f t="shared" si="6"/>
        <v>1125</v>
      </c>
      <c r="Q23" s="11">
        <f t="shared" si="6"/>
        <v>1312.5</v>
      </c>
      <c r="R23" s="11">
        <f t="shared" si="6"/>
        <v>1500</v>
      </c>
      <c r="S23" s="11">
        <f t="shared" si="6"/>
        <v>1687.5</v>
      </c>
      <c r="T23" s="12">
        <f t="shared" si="6"/>
        <v>1875</v>
      </c>
    </row>
    <row r="24" spans="1:20" s="16" customFormat="1" ht="11.25">
      <c r="A24" s="7">
        <f t="shared" si="7"/>
        <v>12.65</v>
      </c>
      <c r="B24" s="7">
        <f t="shared" si="7"/>
        <v>10.35</v>
      </c>
      <c r="C24" s="7">
        <f t="shared" si="7"/>
        <v>9.2000000000000011</v>
      </c>
      <c r="D24" s="7">
        <f t="shared" si="7"/>
        <v>8.0499999999999989</v>
      </c>
      <c r="E24" s="7">
        <f t="shared" si="7"/>
        <v>6.8999999999999995</v>
      </c>
      <c r="F24" s="7">
        <f t="shared" si="7"/>
        <v>5.75</v>
      </c>
      <c r="G24" s="8">
        <v>11.5</v>
      </c>
      <c r="H24" s="14">
        <f t="shared" si="1"/>
        <v>47.916666666666664</v>
      </c>
      <c r="I24" s="14">
        <f t="shared" si="2"/>
        <v>115</v>
      </c>
      <c r="J24" s="15"/>
      <c r="K24" s="11">
        <f t="shared" si="5"/>
        <v>191.66666666666666</v>
      </c>
      <c r="L24" s="11">
        <f t="shared" si="3"/>
        <v>383.33333333333331</v>
      </c>
      <c r="M24" s="11">
        <f t="shared" si="6"/>
        <v>575</v>
      </c>
      <c r="N24" s="11">
        <f t="shared" si="6"/>
        <v>766.66666666666663</v>
      </c>
      <c r="O24" s="11">
        <f t="shared" si="6"/>
        <v>958.33333333333326</v>
      </c>
      <c r="P24" s="11">
        <f t="shared" si="6"/>
        <v>1150</v>
      </c>
      <c r="Q24" s="11">
        <f t="shared" si="6"/>
        <v>1341.6666666666667</v>
      </c>
      <c r="R24" s="11">
        <f t="shared" si="6"/>
        <v>1533.3333333333335</v>
      </c>
      <c r="S24" s="11">
        <f t="shared" si="6"/>
        <v>1725.0000000000002</v>
      </c>
      <c r="T24" s="12">
        <f t="shared" si="6"/>
        <v>1916.666666666667</v>
      </c>
    </row>
    <row r="25" spans="1:20" s="16" customFormat="1" ht="11.25">
      <c r="A25" s="7">
        <f t="shared" si="7"/>
        <v>12.925000000000001</v>
      </c>
      <c r="B25" s="7">
        <f t="shared" si="7"/>
        <v>10.575000000000001</v>
      </c>
      <c r="C25" s="7">
        <f t="shared" si="7"/>
        <v>9.4</v>
      </c>
      <c r="D25" s="7">
        <f t="shared" si="7"/>
        <v>8.2249999999999996</v>
      </c>
      <c r="E25" s="7">
        <f t="shared" si="7"/>
        <v>7.05</v>
      </c>
      <c r="F25" s="7">
        <f t="shared" si="7"/>
        <v>5.875</v>
      </c>
      <c r="G25" s="8">
        <v>11.75</v>
      </c>
      <c r="H25" s="14">
        <f t="shared" si="1"/>
        <v>48.958333333333336</v>
      </c>
      <c r="I25" s="14">
        <f t="shared" si="2"/>
        <v>117.5</v>
      </c>
      <c r="J25" s="15"/>
      <c r="K25" s="11">
        <f t="shared" si="5"/>
        <v>195.83333333333334</v>
      </c>
      <c r="L25" s="11">
        <f t="shared" si="3"/>
        <v>391.66666666666669</v>
      </c>
      <c r="M25" s="11">
        <f t="shared" si="6"/>
        <v>587.5</v>
      </c>
      <c r="N25" s="11">
        <f t="shared" si="6"/>
        <v>783.33333333333337</v>
      </c>
      <c r="O25" s="11">
        <f t="shared" si="6"/>
        <v>979.16666666666674</v>
      </c>
      <c r="P25" s="11">
        <f t="shared" si="6"/>
        <v>1175</v>
      </c>
      <c r="Q25" s="11">
        <f t="shared" si="6"/>
        <v>1370.8333333333333</v>
      </c>
      <c r="R25" s="11">
        <f t="shared" si="6"/>
        <v>1566.6666666666665</v>
      </c>
      <c r="S25" s="11">
        <f t="shared" si="6"/>
        <v>1762.4999999999998</v>
      </c>
      <c r="T25" s="12">
        <f t="shared" si="6"/>
        <v>1958.333333333333</v>
      </c>
    </row>
    <row r="26" spans="1:20" s="16" customFormat="1" ht="11.25">
      <c r="A26" s="7">
        <f t="shared" si="7"/>
        <v>13.200000000000001</v>
      </c>
      <c r="B26" s="7">
        <f t="shared" si="7"/>
        <v>10.8</v>
      </c>
      <c r="C26" s="7">
        <f t="shared" si="7"/>
        <v>9.6000000000000014</v>
      </c>
      <c r="D26" s="7">
        <f t="shared" si="7"/>
        <v>8.3999999999999986</v>
      </c>
      <c r="E26" s="7">
        <f t="shared" si="7"/>
        <v>7.1999999999999993</v>
      </c>
      <c r="F26" s="7">
        <f t="shared" si="7"/>
        <v>6</v>
      </c>
      <c r="G26" s="8">
        <v>12</v>
      </c>
      <c r="H26" s="9">
        <f t="shared" si="1"/>
        <v>50</v>
      </c>
      <c r="I26" s="9">
        <f t="shared" si="2"/>
        <v>120</v>
      </c>
      <c r="J26" s="10">
        <v>6</v>
      </c>
      <c r="K26" s="11">
        <f t="shared" si="5"/>
        <v>200</v>
      </c>
      <c r="L26" s="11">
        <f t="shared" si="3"/>
        <v>400</v>
      </c>
      <c r="M26" s="11">
        <f t="shared" si="6"/>
        <v>600</v>
      </c>
      <c r="N26" s="11">
        <f t="shared" si="6"/>
        <v>800</v>
      </c>
      <c r="O26" s="11">
        <f t="shared" si="6"/>
        <v>1000</v>
      </c>
      <c r="P26" s="11">
        <f t="shared" si="6"/>
        <v>1200</v>
      </c>
      <c r="Q26" s="11">
        <f t="shared" si="6"/>
        <v>1400</v>
      </c>
      <c r="R26" s="11">
        <f t="shared" si="6"/>
        <v>1600</v>
      </c>
      <c r="S26" s="11">
        <f t="shared" si="6"/>
        <v>1800</v>
      </c>
      <c r="T26" s="12">
        <f t="shared" si="6"/>
        <v>2000</v>
      </c>
    </row>
    <row r="27" spans="1:20" s="16" customFormat="1" ht="11.25">
      <c r="A27" s="7">
        <f t="shared" si="7"/>
        <v>13.475000000000001</v>
      </c>
      <c r="B27" s="7">
        <f t="shared" si="7"/>
        <v>11.025</v>
      </c>
      <c r="C27" s="7">
        <f t="shared" si="7"/>
        <v>9.8000000000000007</v>
      </c>
      <c r="D27" s="7">
        <f t="shared" si="7"/>
        <v>8.5749999999999993</v>
      </c>
      <c r="E27" s="7">
        <f t="shared" si="7"/>
        <v>7.35</v>
      </c>
      <c r="F27" s="7">
        <f t="shared" si="7"/>
        <v>6.125</v>
      </c>
      <c r="G27" s="8">
        <v>12.25</v>
      </c>
      <c r="H27" s="14">
        <f t="shared" si="1"/>
        <v>51.041666666666664</v>
      </c>
      <c r="I27" s="14">
        <f t="shared" si="2"/>
        <v>122.5</v>
      </c>
      <c r="J27" s="15"/>
      <c r="K27" s="11">
        <f t="shared" si="5"/>
        <v>204.16666666666666</v>
      </c>
      <c r="L27" s="11">
        <f t="shared" si="3"/>
        <v>408.33333333333331</v>
      </c>
      <c r="M27" s="11">
        <f t="shared" si="6"/>
        <v>612.5</v>
      </c>
      <c r="N27" s="11">
        <f t="shared" si="6"/>
        <v>816.66666666666663</v>
      </c>
      <c r="O27" s="11">
        <f t="shared" si="6"/>
        <v>1020.8333333333333</v>
      </c>
      <c r="P27" s="11">
        <f t="shared" si="6"/>
        <v>1225</v>
      </c>
      <c r="Q27" s="11">
        <f t="shared" si="6"/>
        <v>1429.1666666666667</v>
      </c>
      <c r="R27" s="11">
        <f t="shared" si="6"/>
        <v>1633.3333333333335</v>
      </c>
      <c r="S27" s="11">
        <f t="shared" si="6"/>
        <v>1837.5000000000002</v>
      </c>
      <c r="T27" s="12">
        <f t="shared" si="6"/>
        <v>2041.666666666667</v>
      </c>
    </row>
    <row r="28" spans="1:20" s="16" customFormat="1" ht="11.25">
      <c r="A28" s="7">
        <f t="shared" si="7"/>
        <v>13.750000000000002</v>
      </c>
      <c r="B28" s="7">
        <f t="shared" si="7"/>
        <v>11.25</v>
      </c>
      <c r="C28" s="7">
        <f t="shared" si="7"/>
        <v>10</v>
      </c>
      <c r="D28" s="7">
        <f t="shared" si="7"/>
        <v>8.75</v>
      </c>
      <c r="E28" s="7">
        <f t="shared" si="7"/>
        <v>7.5</v>
      </c>
      <c r="F28" s="7">
        <f t="shared" si="7"/>
        <v>6.25</v>
      </c>
      <c r="G28" s="8">
        <v>12.5</v>
      </c>
      <c r="H28" s="14">
        <f t="shared" si="1"/>
        <v>52.083333333333336</v>
      </c>
      <c r="I28" s="14">
        <f t="shared" si="2"/>
        <v>125</v>
      </c>
      <c r="J28" s="15"/>
      <c r="K28" s="11">
        <f t="shared" si="5"/>
        <v>208.33333333333334</v>
      </c>
      <c r="L28" s="11">
        <f t="shared" si="3"/>
        <v>416.66666666666669</v>
      </c>
      <c r="M28" s="11">
        <f t="shared" si="6"/>
        <v>625</v>
      </c>
      <c r="N28" s="11">
        <f t="shared" si="6"/>
        <v>833.33333333333337</v>
      </c>
      <c r="O28" s="11">
        <f t="shared" si="6"/>
        <v>1041.6666666666667</v>
      </c>
      <c r="P28" s="11">
        <f t="shared" si="6"/>
        <v>1250</v>
      </c>
      <c r="Q28" s="11">
        <f t="shared" si="6"/>
        <v>1458.3333333333333</v>
      </c>
      <c r="R28" s="11">
        <f t="shared" si="6"/>
        <v>1666.6666666666665</v>
      </c>
      <c r="S28" s="11">
        <f t="shared" si="6"/>
        <v>1874.9999999999998</v>
      </c>
      <c r="T28" s="12">
        <f t="shared" si="6"/>
        <v>2083.333333333333</v>
      </c>
    </row>
    <row r="29" spans="1:20" s="16" customFormat="1" ht="11.25">
      <c r="A29" s="7">
        <f t="shared" si="7"/>
        <v>14.025</v>
      </c>
      <c r="B29" s="7">
        <f t="shared" si="7"/>
        <v>11.475</v>
      </c>
      <c r="C29" s="7">
        <f t="shared" si="7"/>
        <v>10.200000000000001</v>
      </c>
      <c r="D29" s="7">
        <f t="shared" si="7"/>
        <v>8.9249999999999989</v>
      </c>
      <c r="E29" s="7">
        <f t="shared" si="7"/>
        <v>7.6499999999999995</v>
      </c>
      <c r="F29" s="7">
        <f t="shared" si="7"/>
        <v>6.375</v>
      </c>
      <c r="G29" s="8">
        <v>12.75</v>
      </c>
      <c r="H29" s="14">
        <f t="shared" si="1"/>
        <v>53.125</v>
      </c>
      <c r="I29" s="14">
        <f t="shared" si="2"/>
        <v>127.5</v>
      </c>
      <c r="J29" s="15"/>
      <c r="K29" s="11">
        <f t="shared" si="5"/>
        <v>212.5</v>
      </c>
      <c r="L29" s="11">
        <f t="shared" si="3"/>
        <v>425</v>
      </c>
      <c r="M29" s="11">
        <f t="shared" si="6"/>
        <v>637.5</v>
      </c>
      <c r="N29" s="11">
        <f t="shared" si="6"/>
        <v>850</v>
      </c>
      <c r="O29" s="11">
        <f t="shared" si="6"/>
        <v>1062.5</v>
      </c>
      <c r="P29" s="11">
        <f t="shared" si="6"/>
        <v>1275</v>
      </c>
      <c r="Q29" s="11">
        <f t="shared" si="6"/>
        <v>1487.5</v>
      </c>
      <c r="R29" s="11">
        <f t="shared" si="6"/>
        <v>1700</v>
      </c>
      <c r="S29" s="11">
        <f t="shared" si="6"/>
        <v>1912.5</v>
      </c>
      <c r="T29" s="12">
        <f t="shared" si="6"/>
        <v>2125</v>
      </c>
    </row>
    <row r="30" spans="1:20" s="16" customFormat="1" ht="11.25">
      <c r="A30" s="7">
        <f t="shared" si="7"/>
        <v>14.3</v>
      </c>
      <c r="B30" s="7">
        <f t="shared" si="7"/>
        <v>11.700000000000001</v>
      </c>
      <c r="C30" s="7">
        <f t="shared" si="7"/>
        <v>10.4</v>
      </c>
      <c r="D30" s="7">
        <f t="shared" si="7"/>
        <v>9.1</v>
      </c>
      <c r="E30" s="7">
        <f t="shared" si="7"/>
        <v>7.8</v>
      </c>
      <c r="F30" s="7">
        <f t="shared" si="7"/>
        <v>6.5</v>
      </c>
      <c r="G30" s="8">
        <v>13</v>
      </c>
      <c r="H30" s="9">
        <f t="shared" si="1"/>
        <v>54.166666666666664</v>
      </c>
      <c r="I30" s="9">
        <f t="shared" si="2"/>
        <v>130</v>
      </c>
      <c r="J30" s="10">
        <v>6.5</v>
      </c>
      <c r="K30" s="11">
        <f t="shared" si="5"/>
        <v>216.66666666666666</v>
      </c>
      <c r="L30" s="11">
        <f t="shared" si="3"/>
        <v>433.33333333333331</v>
      </c>
      <c r="M30" s="11">
        <f t="shared" si="6"/>
        <v>650</v>
      </c>
      <c r="N30" s="11">
        <f t="shared" si="6"/>
        <v>866.66666666666663</v>
      </c>
      <c r="O30" s="11">
        <f t="shared" si="6"/>
        <v>1083.3333333333333</v>
      </c>
      <c r="P30" s="11">
        <f t="shared" si="6"/>
        <v>1300</v>
      </c>
      <c r="Q30" s="11">
        <f t="shared" si="6"/>
        <v>1516.6666666666667</v>
      </c>
      <c r="R30" s="11">
        <f t="shared" si="6"/>
        <v>1733.3333333333335</v>
      </c>
      <c r="S30" s="11">
        <f t="shared" si="6"/>
        <v>1950.0000000000002</v>
      </c>
      <c r="T30" s="12">
        <f t="shared" si="6"/>
        <v>2166.666666666667</v>
      </c>
    </row>
    <row r="31" spans="1:20" s="16" customFormat="1" ht="11.25">
      <c r="A31" s="7">
        <f t="shared" si="7"/>
        <v>14.575000000000001</v>
      </c>
      <c r="B31" s="7">
        <f t="shared" si="7"/>
        <v>11.925000000000001</v>
      </c>
      <c r="C31" s="7">
        <f t="shared" si="7"/>
        <v>10.600000000000001</v>
      </c>
      <c r="D31" s="7">
        <f t="shared" si="7"/>
        <v>9.2749999999999986</v>
      </c>
      <c r="E31" s="7">
        <f t="shared" si="7"/>
        <v>7.9499999999999993</v>
      </c>
      <c r="F31" s="7">
        <f t="shared" si="7"/>
        <v>6.625</v>
      </c>
      <c r="G31" s="8">
        <v>13.25</v>
      </c>
      <c r="H31" s="14">
        <f t="shared" si="1"/>
        <v>55.208333333333336</v>
      </c>
      <c r="I31" s="14">
        <f t="shared" si="2"/>
        <v>132.5</v>
      </c>
      <c r="J31" s="15"/>
      <c r="K31" s="11">
        <f t="shared" si="5"/>
        <v>220.83333333333334</v>
      </c>
      <c r="L31" s="11">
        <f t="shared" si="3"/>
        <v>441.66666666666669</v>
      </c>
      <c r="M31" s="11">
        <f t="shared" si="6"/>
        <v>662.5</v>
      </c>
      <c r="N31" s="11">
        <f t="shared" si="6"/>
        <v>883.33333333333337</v>
      </c>
      <c r="O31" s="11">
        <f t="shared" si="6"/>
        <v>1104.1666666666667</v>
      </c>
      <c r="P31" s="11">
        <f t="shared" si="6"/>
        <v>1325</v>
      </c>
      <c r="Q31" s="11">
        <f t="shared" si="6"/>
        <v>1545.8333333333333</v>
      </c>
      <c r="R31" s="11">
        <f t="shared" si="6"/>
        <v>1766.6666666666665</v>
      </c>
      <c r="S31" s="11">
        <f t="shared" si="6"/>
        <v>1987.4999999999998</v>
      </c>
      <c r="T31" s="12">
        <f t="shared" si="6"/>
        <v>2208.333333333333</v>
      </c>
    </row>
    <row r="32" spans="1:20" s="16" customFormat="1" ht="11.25">
      <c r="A32" s="7">
        <f t="shared" si="7"/>
        <v>14.850000000000001</v>
      </c>
      <c r="B32" s="7">
        <f t="shared" si="7"/>
        <v>12.15</v>
      </c>
      <c r="C32" s="7">
        <f t="shared" si="7"/>
        <v>10.8</v>
      </c>
      <c r="D32" s="7">
        <f t="shared" si="7"/>
        <v>9.4499999999999993</v>
      </c>
      <c r="E32" s="7">
        <f t="shared" si="7"/>
        <v>8.1</v>
      </c>
      <c r="F32" s="7">
        <f t="shared" si="7"/>
        <v>6.75</v>
      </c>
      <c r="G32" s="8">
        <v>13.5</v>
      </c>
      <c r="H32" s="14">
        <f t="shared" si="1"/>
        <v>56.25</v>
      </c>
      <c r="I32" s="14">
        <f t="shared" si="2"/>
        <v>135</v>
      </c>
      <c r="J32" s="15"/>
      <c r="K32" s="11">
        <f t="shared" si="5"/>
        <v>225</v>
      </c>
      <c r="L32" s="11">
        <f t="shared" si="3"/>
        <v>450</v>
      </c>
      <c r="M32" s="11">
        <f t="shared" si="6"/>
        <v>675</v>
      </c>
      <c r="N32" s="11">
        <f t="shared" si="6"/>
        <v>900</v>
      </c>
      <c r="O32" s="11">
        <f t="shared" si="6"/>
        <v>1125</v>
      </c>
      <c r="P32" s="11">
        <f t="shared" si="6"/>
        <v>1350</v>
      </c>
      <c r="Q32" s="11">
        <f t="shared" si="6"/>
        <v>1575</v>
      </c>
      <c r="R32" s="11">
        <f t="shared" si="6"/>
        <v>1800</v>
      </c>
      <c r="S32" s="11">
        <f t="shared" si="6"/>
        <v>2025</v>
      </c>
      <c r="T32" s="12">
        <f t="shared" si="6"/>
        <v>2250</v>
      </c>
    </row>
    <row r="33" spans="1:20" s="16" customFormat="1" ht="11.25">
      <c r="A33" s="7">
        <f t="shared" si="7"/>
        <v>15.125000000000002</v>
      </c>
      <c r="B33" s="7">
        <f t="shared" si="7"/>
        <v>12.375</v>
      </c>
      <c r="C33" s="7">
        <f t="shared" si="7"/>
        <v>11</v>
      </c>
      <c r="D33" s="7">
        <f t="shared" si="7"/>
        <v>9.625</v>
      </c>
      <c r="E33" s="7">
        <f t="shared" si="7"/>
        <v>8.25</v>
      </c>
      <c r="F33" s="7">
        <f t="shared" si="7"/>
        <v>6.875</v>
      </c>
      <c r="G33" s="8">
        <v>13.75</v>
      </c>
      <c r="H33" s="14">
        <f t="shared" si="1"/>
        <v>57.291666666666664</v>
      </c>
      <c r="I33" s="14">
        <f t="shared" si="2"/>
        <v>137.5</v>
      </c>
      <c r="J33" s="15"/>
      <c r="K33" s="11">
        <f t="shared" si="5"/>
        <v>229.16666666666666</v>
      </c>
      <c r="L33" s="11">
        <f t="shared" si="3"/>
        <v>458.33333333333331</v>
      </c>
      <c r="M33" s="11">
        <f t="shared" si="6"/>
        <v>687.5</v>
      </c>
      <c r="N33" s="11">
        <f t="shared" si="6"/>
        <v>916.66666666666663</v>
      </c>
      <c r="O33" s="11">
        <f t="shared" si="6"/>
        <v>1145.8333333333333</v>
      </c>
      <c r="P33" s="11">
        <f t="shared" si="6"/>
        <v>1375</v>
      </c>
      <c r="Q33" s="11">
        <f t="shared" si="6"/>
        <v>1604.1666666666667</v>
      </c>
      <c r="R33" s="11">
        <f t="shared" si="6"/>
        <v>1833.3333333333335</v>
      </c>
      <c r="S33" s="11">
        <f t="shared" si="6"/>
        <v>2062.5</v>
      </c>
      <c r="T33" s="12">
        <f t="shared" si="6"/>
        <v>2291.6666666666665</v>
      </c>
    </row>
    <row r="34" spans="1:20" s="16" customFormat="1" ht="11.25">
      <c r="A34" s="7">
        <f t="shared" si="7"/>
        <v>15.400000000000002</v>
      </c>
      <c r="B34" s="7">
        <f t="shared" si="7"/>
        <v>12.6</v>
      </c>
      <c r="C34" s="7">
        <f t="shared" si="7"/>
        <v>11.200000000000001</v>
      </c>
      <c r="D34" s="7">
        <f t="shared" si="7"/>
        <v>9.7999999999999989</v>
      </c>
      <c r="E34" s="7">
        <f t="shared" si="7"/>
        <v>8.4</v>
      </c>
      <c r="F34" s="7">
        <f t="shared" si="7"/>
        <v>7</v>
      </c>
      <c r="G34" s="8">
        <v>14</v>
      </c>
      <c r="H34" s="9">
        <f t="shared" si="1"/>
        <v>58.333333333333336</v>
      </c>
      <c r="I34" s="9">
        <f t="shared" si="2"/>
        <v>140</v>
      </c>
      <c r="J34" s="10">
        <v>7</v>
      </c>
      <c r="K34" s="11">
        <f t="shared" si="5"/>
        <v>233.33333333333334</v>
      </c>
      <c r="L34" s="11">
        <f t="shared" si="3"/>
        <v>466.66666666666669</v>
      </c>
      <c r="M34" s="11">
        <f t="shared" si="6"/>
        <v>700</v>
      </c>
      <c r="N34" s="11">
        <f t="shared" si="6"/>
        <v>933.33333333333337</v>
      </c>
      <c r="O34" s="11">
        <f t="shared" si="6"/>
        <v>1166.6666666666667</v>
      </c>
      <c r="P34" s="11">
        <f t="shared" si="6"/>
        <v>1400</v>
      </c>
      <c r="Q34" s="11">
        <f t="shared" si="6"/>
        <v>1633.3333333333333</v>
      </c>
      <c r="R34" s="11">
        <f t="shared" si="6"/>
        <v>1866.6666666666665</v>
      </c>
      <c r="S34" s="11">
        <f t="shared" si="6"/>
        <v>2100</v>
      </c>
      <c r="T34" s="12">
        <f t="shared" si="6"/>
        <v>2333.3333333333335</v>
      </c>
    </row>
    <row r="35" spans="1:20" s="16" customFormat="1" ht="11.25">
      <c r="A35" s="7">
        <f t="shared" si="7"/>
        <v>15.675000000000001</v>
      </c>
      <c r="B35" s="7">
        <f t="shared" si="7"/>
        <v>12.825000000000001</v>
      </c>
      <c r="C35" s="7">
        <f t="shared" si="7"/>
        <v>11.4</v>
      </c>
      <c r="D35" s="7">
        <f t="shared" si="7"/>
        <v>9.9749999999999996</v>
      </c>
      <c r="E35" s="7">
        <f t="shared" si="7"/>
        <v>8.5499999999999989</v>
      </c>
      <c r="F35" s="7">
        <f t="shared" si="7"/>
        <v>7.125</v>
      </c>
      <c r="G35" s="8">
        <v>14.25</v>
      </c>
      <c r="H35" s="14">
        <f t="shared" si="1"/>
        <v>59.375</v>
      </c>
      <c r="I35" s="14">
        <f t="shared" si="2"/>
        <v>142.5</v>
      </c>
      <c r="J35" s="15"/>
      <c r="K35" s="11">
        <f t="shared" si="5"/>
        <v>237.5</v>
      </c>
      <c r="L35" s="11">
        <f t="shared" si="3"/>
        <v>475</v>
      </c>
      <c r="M35" s="11">
        <f t="shared" si="6"/>
        <v>712.5</v>
      </c>
      <c r="N35" s="11">
        <f t="shared" si="6"/>
        <v>950</v>
      </c>
      <c r="O35" s="11">
        <f t="shared" si="6"/>
        <v>1187.5</v>
      </c>
      <c r="P35" s="11">
        <f t="shared" si="6"/>
        <v>1425</v>
      </c>
      <c r="Q35" s="11">
        <f t="shared" si="6"/>
        <v>1662.5</v>
      </c>
      <c r="R35" s="11">
        <f t="shared" si="6"/>
        <v>1900</v>
      </c>
      <c r="S35" s="11">
        <f t="shared" si="6"/>
        <v>2137.5</v>
      </c>
      <c r="T35" s="12">
        <f t="shared" si="6"/>
        <v>2375</v>
      </c>
    </row>
    <row r="36" spans="1:20" s="16" customFormat="1" ht="11.25">
      <c r="A36" s="7">
        <f t="shared" si="7"/>
        <v>15.950000000000001</v>
      </c>
      <c r="B36" s="7">
        <f t="shared" si="7"/>
        <v>13.05</v>
      </c>
      <c r="C36" s="7">
        <f t="shared" si="7"/>
        <v>11.600000000000001</v>
      </c>
      <c r="D36" s="7">
        <f t="shared" si="7"/>
        <v>10.149999999999999</v>
      </c>
      <c r="E36" s="7">
        <f t="shared" si="7"/>
        <v>8.6999999999999993</v>
      </c>
      <c r="F36" s="7">
        <f t="shared" si="7"/>
        <v>7.25</v>
      </c>
      <c r="G36" s="8">
        <v>14.5</v>
      </c>
      <c r="H36" s="14">
        <f t="shared" si="1"/>
        <v>60.416666666666664</v>
      </c>
      <c r="I36" s="14">
        <f t="shared" si="2"/>
        <v>145</v>
      </c>
      <c r="J36" s="15"/>
      <c r="K36" s="11">
        <f t="shared" si="5"/>
        <v>241.66666666666666</v>
      </c>
      <c r="L36" s="11">
        <f t="shared" si="3"/>
        <v>483.33333333333331</v>
      </c>
      <c r="M36" s="11">
        <f t="shared" si="6"/>
        <v>725</v>
      </c>
      <c r="N36" s="11">
        <f t="shared" si="6"/>
        <v>966.66666666666663</v>
      </c>
      <c r="O36" s="11">
        <f t="shared" si="6"/>
        <v>1208.3333333333333</v>
      </c>
      <c r="P36" s="11">
        <f t="shared" si="6"/>
        <v>1450</v>
      </c>
      <c r="Q36" s="11">
        <f t="shared" si="6"/>
        <v>1691.6666666666667</v>
      </c>
      <c r="R36" s="11">
        <f t="shared" si="6"/>
        <v>1933.3333333333335</v>
      </c>
      <c r="S36" s="11">
        <f t="shared" si="6"/>
        <v>2175</v>
      </c>
      <c r="T36" s="12">
        <f t="shared" si="6"/>
        <v>2416.6666666666665</v>
      </c>
    </row>
    <row r="37" spans="1:20" s="16" customFormat="1" ht="11.25">
      <c r="A37" s="7">
        <f t="shared" si="7"/>
        <v>16.225000000000001</v>
      </c>
      <c r="B37" s="7">
        <f t="shared" si="7"/>
        <v>13.275</v>
      </c>
      <c r="C37" s="7">
        <f t="shared" si="7"/>
        <v>11.8</v>
      </c>
      <c r="D37" s="7">
        <f t="shared" si="7"/>
        <v>10.324999999999999</v>
      </c>
      <c r="E37" s="7">
        <f t="shared" si="7"/>
        <v>8.85</v>
      </c>
      <c r="F37" s="7">
        <f t="shared" si="7"/>
        <v>7.375</v>
      </c>
      <c r="G37" s="8">
        <v>14.75</v>
      </c>
      <c r="H37" s="14">
        <f t="shared" si="1"/>
        <v>61.458333333333336</v>
      </c>
      <c r="I37" s="14">
        <f t="shared" si="2"/>
        <v>147.5</v>
      </c>
      <c r="J37" s="15"/>
      <c r="K37" s="11">
        <f t="shared" si="5"/>
        <v>245.83333333333334</v>
      </c>
      <c r="L37" s="11">
        <f t="shared" si="3"/>
        <v>491.66666666666669</v>
      </c>
      <c r="M37" s="11">
        <f t="shared" si="6"/>
        <v>737.5</v>
      </c>
      <c r="N37" s="11">
        <f t="shared" si="6"/>
        <v>983.33333333333337</v>
      </c>
      <c r="O37" s="11">
        <f t="shared" si="6"/>
        <v>1229.1666666666667</v>
      </c>
      <c r="P37" s="11">
        <f t="shared" si="6"/>
        <v>1475</v>
      </c>
      <c r="Q37" s="11">
        <f t="shared" si="6"/>
        <v>1720.8333333333333</v>
      </c>
      <c r="R37" s="11">
        <f t="shared" si="6"/>
        <v>1966.6666666666665</v>
      </c>
      <c r="S37" s="11">
        <f t="shared" si="6"/>
        <v>2212.5</v>
      </c>
      <c r="T37" s="12">
        <f t="shared" si="6"/>
        <v>2458.3333333333335</v>
      </c>
    </row>
    <row r="38" spans="1:20" s="16" customFormat="1" ht="11.25">
      <c r="A38" s="7">
        <f t="shared" si="7"/>
        <v>16.5</v>
      </c>
      <c r="B38" s="7">
        <f t="shared" si="7"/>
        <v>13.5</v>
      </c>
      <c r="C38" s="7">
        <f t="shared" si="7"/>
        <v>12</v>
      </c>
      <c r="D38" s="7">
        <f t="shared" si="7"/>
        <v>10.5</v>
      </c>
      <c r="E38" s="7">
        <f t="shared" si="7"/>
        <v>9</v>
      </c>
      <c r="F38" s="7">
        <f t="shared" si="7"/>
        <v>7.5</v>
      </c>
      <c r="G38" s="8">
        <v>15</v>
      </c>
      <c r="H38" s="9">
        <f t="shared" si="1"/>
        <v>62.5</v>
      </c>
      <c r="I38" s="9">
        <f t="shared" si="2"/>
        <v>150</v>
      </c>
      <c r="J38" s="10">
        <v>7.5</v>
      </c>
      <c r="K38" s="11">
        <f t="shared" si="5"/>
        <v>250</v>
      </c>
      <c r="L38" s="11">
        <f t="shared" si="3"/>
        <v>500</v>
      </c>
      <c r="M38" s="11">
        <f t="shared" ref="M38:T50" si="8">L38+$K38</f>
        <v>750</v>
      </c>
      <c r="N38" s="11">
        <f t="shared" si="8"/>
        <v>1000</v>
      </c>
      <c r="O38" s="11">
        <f t="shared" si="8"/>
        <v>1250</v>
      </c>
      <c r="P38" s="11">
        <f t="shared" si="8"/>
        <v>1500</v>
      </c>
      <c r="Q38" s="11">
        <f t="shared" si="8"/>
        <v>1750</v>
      </c>
      <c r="R38" s="11">
        <f t="shared" si="8"/>
        <v>2000</v>
      </c>
      <c r="S38" s="11">
        <f t="shared" si="8"/>
        <v>2250</v>
      </c>
      <c r="T38" s="12">
        <f t="shared" si="8"/>
        <v>2500</v>
      </c>
    </row>
    <row r="39" spans="1:20" s="16" customFormat="1" ht="11.25">
      <c r="A39" s="7">
        <f t="shared" si="7"/>
        <v>16.775000000000002</v>
      </c>
      <c r="B39" s="7">
        <f t="shared" si="7"/>
        <v>13.725</v>
      </c>
      <c r="C39" s="7">
        <f t="shared" si="7"/>
        <v>12.200000000000001</v>
      </c>
      <c r="D39" s="7">
        <f t="shared" si="7"/>
        <v>10.674999999999999</v>
      </c>
      <c r="E39" s="7">
        <f t="shared" si="7"/>
        <v>9.15</v>
      </c>
      <c r="F39" s="7">
        <f t="shared" si="7"/>
        <v>7.625</v>
      </c>
      <c r="G39" s="8">
        <v>15.25</v>
      </c>
      <c r="H39" s="14">
        <f t="shared" si="1"/>
        <v>63.541666666666664</v>
      </c>
      <c r="I39" s="14">
        <f t="shared" si="2"/>
        <v>152.5</v>
      </c>
      <c r="J39" s="15"/>
      <c r="K39" s="11">
        <f t="shared" si="5"/>
        <v>254.16666666666666</v>
      </c>
      <c r="L39" s="11">
        <f t="shared" si="3"/>
        <v>508.33333333333331</v>
      </c>
      <c r="M39" s="11">
        <f t="shared" si="8"/>
        <v>762.5</v>
      </c>
      <c r="N39" s="11">
        <f t="shared" si="8"/>
        <v>1016.6666666666666</v>
      </c>
      <c r="O39" s="11">
        <f t="shared" si="8"/>
        <v>1270.8333333333333</v>
      </c>
      <c r="P39" s="11">
        <f t="shared" si="8"/>
        <v>1525</v>
      </c>
      <c r="Q39" s="11">
        <f t="shared" si="8"/>
        <v>1779.1666666666667</v>
      </c>
      <c r="R39" s="11">
        <f t="shared" si="8"/>
        <v>2033.3333333333335</v>
      </c>
      <c r="S39" s="11">
        <f t="shared" si="8"/>
        <v>2287.5</v>
      </c>
      <c r="T39" s="12">
        <f t="shared" si="8"/>
        <v>2541.6666666666665</v>
      </c>
    </row>
    <row r="40" spans="1:20" s="16" customFormat="1" ht="11.25">
      <c r="A40" s="7">
        <f t="shared" si="7"/>
        <v>17.05</v>
      </c>
      <c r="B40" s="7">
        <f t="shared" si="7"/>
        <v>13.950000000000001</v>
      </c>
      <c r="C40" s="7">
        <f t="shared" si="7"/>
        <v>12.4</v>
      </c>
      <c r="D40" s="7">
        <f t="shared" si="7"/>
        <v>10.85</v>
      </c>
      <c r="E40" s="7">
        <f t="shared" si="7"/>
        <v>9.2999999999999989</v>
      </c>
      <c r="F40" s="7">
        <f t="shared" si="7"/>
        <v>7.75</v>
      </c>
      <c r="G40" s="8">
        <v>15.5</v>
      </c>
      <c r="H40" s="14">
        <f t="shared" si="1"/>
        <v>64.583333333333329</v>
      </c>
      <c r="I40" s="14">
        <f t="shared" si="2"/>
        <v>155</v>
      </c>
      <c r="J40" s="15"/>
      <c r="K40" s="11">
        <f t="shared" si="5"/>
        <v>258.33333333333331</v>
      </c>
      <c r="L40" s="11">
        <f t="shared" si="3"/>
        <v>516.66666666666663</v>
      </c>
      <c r="M40" s="11">
        <f t="shared" si="8"/>
        <v>775</v>
      </c>
      <c r="N40" s="11">
        <f t="shared" si="8"/>
        <v>1033.3333333333333</v>
      </c>
      <c r="O40" s="11">
        <f t="shared" si="8"/>
        <v>1291.6666666666665</v>
      </c>
      <c r="P40" s="11">
        <f t="shared" si="8"/>
        <v>1549.9999999999998</v>
      </c>
      <c r="Q40" s="11">
        <f t="shared" si="8"/>
        <v>1808.333333333333</v>
      </c>
      <c r="R40" s="11">
        <f t="shared" si="8"/>
        <v>2066.6666666666665</v>
      </c>
      <c r="S40" s="11">
        <f t="shared" si="8"/>
        <v>2325</v>
      </c>
      <c r="T40" s="12">
        <f t="shared" si="8"/>
        <v>2583.3333333333335</v>
      </c>
    </row>
    <row r="41" spans="1:20" s="16" customFormat="1" ht="11.25">
      <c r="A41" s="7">
        <f t="shared" si="7"/>
        <v>17.325000000000003</v>
      </c>
      <c r="B41" s="7">
        <f t="shared" si="7"/>
        <v>14.175000000000001</v>
      </c>
      <c r="C41" s="7">
        <f t="shared" si="7"/>
        <v>12.600000000000001</v>
      </c>
      <c r="D41" s="7">
        <f t="shared" si="7"/>
        <v>11.024999999999999</v>
      </c>
      <c r="E41" s="7">
        <f t="shared" si="7"/>
        <v>9.4499999999999993</v>
      </c>
      <c r="F41" s="7">
        <f t="shared" si="7"/>
        <v>7.875</v>
      </c>
      <c r="G41" s="8">
        <v>15.75</v>
      </c>
      <c r="H41" s="14">
        <f t="shared" si="1"/>
        <v>65.625</v>
      </c>
      <c r="I41" s="14">
        <f t="shared" si="2"/>
        <v>157.5</v>
      </c>
      <c r="J41" s="15"/>
      <c r="K41" s="11">
        <f t="shared" si="5"/>
        <v>262.5</v>
      </c>
      <c r="L41" s="11">
        <f t="shared" si="3"/>
        <v>525</v>
      </c>
      <c r="M41" s="11">
        <f t="shared" si="8"/>
        <v>787.5</v>
      </c>
      <c r="N41" s="11">
        <f t="shared" si="8"/>
        <v>1050</v>
      </c>
      <c r="O41" s="11">
        <f t="shared" si="8"/>
        <v>1312.5</v>
      </c>
      <c r="P41" s="11">
        <f t="shared" si="8"/>
        <v>1575</v>
      </c>
      <c r="Q41" s="11">
        <f t="shared" si="8"/>
        <v>1837.5</v>
      </c>
      <c r="R41" s="11">
        <f t="shared" si="8"/>
        <v>2100</v>
      </c>
      <c r="S41" s="11">
        <f t="shared" si="8"/>
        <v>2362.5</v>
      </c>
      <c r="T41" s="12">
        <f t="shared" si="8"/>
        <v>2625</v>
      </c>
    </row>
    <row r="42" spans="1:20" s="16" customFormat="1" ht="11.25">
      <c r="A42" s="7">
        <f t="shared" si="7"/>
        <v>17.600000000000001</v>
      </c>
      <c r="B42" s="7">
        <f t="shared" si="7"/>
        <v>14.4</v>
      </c>
      <c r="C42" s="7">
        <f t="shared" si="7"/>
        <v>12.8</v>
      </c>
      <c r="D42" s="7">
        <f t="shared" si="7"/>
        <v>11.2</v>
      </c>
      <c r="E42" s="7">
        <f t="shared" si="7"/>
        <v>9.6</v>
      </c>
      <c r="F42" s="7">
        <f t="shared" si="7"/>
        <v>8</v>
      </c>
      <c r="G42" s="8">
        <v>16</v>
      </c>
      <c r="H42" s="9">
        <f t="shared" si="1"/>
        <v>66.666666666666671</v>
      </c>
      <c r="I42" s="9">
        <f t="shared" si="2"/>
        <v>160</v>
      </c>
      <c r="J42" s="10">
        <v>8</v>
      </c>
      <c r="K42" s="11">
        <f t="shared" si="5"/>
        <v>266.66666666666669</v>
      </c>
      <c r="L42" s="11">
        <f t="shared" si="3"/>
        <v>533.33333333333337</v>
      </c>
      <c r="M42" s="11">
        <f t="shared" si="8"/>
        <v>800</v>
      </c>
      <c r="N42" s="11">
        <f t="shared" si="8"/>
        <v>1066.6666666666667</v>
      </c>
      <c r="O42" s="11">
        <f t="shared" si="8"/>
        <v>1333.3333333333335</v>
      </c>
      <c r="P42" s="11">
        <f t="shared" si="8"/>
        <v>1600.0000000000002</v>
      </c>
      <c r="Q42" s="11">
        <f t="shared" si="8"/>
        <v>1866.666666666667</v>
      </c>
      <c r="R42" s="11">
        <f t="shared" si="8"/>
        <v>2133.3333333333335</v>
      </c>
      <c r="S42" s="11">
        <f t="shared" si="8"/>
        <v>2400</v>
      </c>
      <c r="T42" s="12">
        <f t="shared" si="8"/>
        <v>2666.6666666666665</v>
      </c>
    </row>
    <row r="43" spans="1:20" s="16" customFormat="1" ht="11.25">
      <c r="A43" s="7">
        <f t="shared" si="7"/>
        <v>17.875</v>
      </c>
      <c r="B43" s="7">
        <f t="shared" si="7"/>
        <v>14.625</v>
      </c>
      <c r="C43" s="7">
        <f t="shared" si="7"/>
        <v>13</v>
      </c>
      <c r="D43" s="7">
        <f t="shared" si="7"/>
        <v>11.375</v>
      </c>
      <c r="E43" s="7">
        <f t="shared" si="7"/>
        <v>9.75</v>
      </c>
      <c r="F43" s="7">
        <f t="shared" si="7"/>
        <v>8.125</v>
      </c>
      <c r="G43" s="8">
        <v>16.25</v>
      </c>
      <c r="H43" s="14">
        <f t="shared" si="1"/>
        <v>67.708333333333329</v>
      </c>
      <c r="I43" s="14">
        <f t="shared" si="2"/>
        <v>162.5</v>
      </c>
      <c r="J43" s="15"/>
      <c r="K43" s="11">
        <f t="shared" si="5"/>
        <v>270.83333333333331</v>
      </c>
      <c r="L43" s="11">
        <f t="shared" si="3"/>
        <v>541.66666666666663</v>
      </c>
      <c r="M43" s="11">
        <f t="shared" si="8"/>
        <v>812.5</v>
      </c>
      <c r="N43" s="11">
        <f t="shared" si="8"/>
        <v>1083.3333333333333</v>
      </c>
      <c r="O43" s="11">
        <f t="shared" si="8"/>
        <v>1354.1666666666665</v>
      </c>
      <c r="P43" s="11">
        <f t="shared" si="8"/>
        <v>1624.9999999999998</v>
      </c>
      <c r="Q43" s="11">
        <f t="shared" si="8"/>
        <v>1895.833333333333</v>
      </c>
      <c r="R43" s="11">
        <f t="shared" si="8"/>
        <v>2166.6666666666665</v>
      </c>
      <c r="S43" s="11">
        <f t="shared" si="8"/>
        <v>2437.5</v>
      </c>
      <c r="T43" s="12">
        <f t="shared" si="8"/>
        <v>2708.3333333333335</v>
      </c>
    </row>
    <row r="44" spans="1:20" s="16" customFormat="1" ht="11.25">
      <c r="A44" s="7">
        <f t="shared" si="7"/>
        <v>18.150000000000002</v>
      </c>
      <c r="B44" s="7">
        <f t="shared" si="7"/>
        <v>14.85</v>
      </c>
      <c r="C44" s="7">
        <f t="shared" si="7"/>
        <v>13.200000000000001</v>
      </c>
      <c r="D44" s="7">
        <f t="shared" si="7"/>
        <v>11.549999999999999</v>
      </c>
      <c r="E44" s="7">
        <f t="shared" si="7"/>
        <v>9.9</v>
      </c>
      <c r="F44" s="7">
        <f t="shared" si="7"/>
        <v>8.25</v>
      </c>
      <c r="G44" s="8">
        <v>16.5</v>
      </c>
      <c r="H44" s="14">
        <f t="shared" si="1"/>
        <v>68.75</v>
      </c>
      <c r="I44" s="14">
        <f t="shared" si="2"/>
        <v>165</v>
      </c>
      <c r="J44" s="15"/>
      <c r="K44" s="11">
        <f t="shared" si="5"/>
        <v>275</v>
      </c>
      <c r="L44" s="11">
        <f t="shared" si="3"/>
        <v>550</v>
      </c>
      <c r="M44" s="11">
        <f t="shared" si="8"/>
        <v>825</v>
      </c>
      <c r="N44" s="11">
        <f t="shared" si="8"/>
        <v>1100</v>
      </c>
      <c r="O44" s="11">
        <f t="shared" si="8"/>
        <v>1375</v>
      </c>
      <c r="P44" s="11">
        <f t="shared" si="8"/>
        <v>1650</v>
      </c>
      <c r="Q44" s="11">
        <f t="shared" si="8"/>
        <v>1925</v>
      </c>
      <c r="R44" s="11">
        <f t="shared" si="8"/>
        <v>2200</v>
      </c>
      <c r="S44" s="11">
        <f t="shared" si="8"/>
        <v>2475</v>
      </c>
      <c r="T44" s="12">
        <f t="shared" si="8"/>
        <v>2750</v>
      </c>
    </row>
    <row r="45" spans="1:20" s="16" customFormat="1" ht="11.25">
      <c r="A45" s="7">
        <f t="shared" si="7"/>
        <v>18.425000000000001</v>
      </c>
      <c r="B45" s="7">
        <f t="shared" si="7"/>
        <v>15.075000000000001</v>
      </c>
      <c r="C45" s="7">
        <f t="shared" si="7"/>
        <v>13.4</v>
      </c>
      <c r="D45" s="7">
        <f t="shared" si="7"/>
        <v>11.725</v>
      </c>
      <c r="E45" s="7">
        <f t="shared" si="7"/>
        <v>10.049999999999999</v>
      </c>
      <c r="F45" s="7">
        <f t="shared" si="7"/>
        <v>8.375</v>
      </c>
      <c r="G45" s="8">
        <v>16.75</v>
      </c>
      <c r="H45" s="14">
        <f t="shared" si="1"/>
        <v>69.791666666666671</v>
      </c>
      <c r="I45" s="14">
        <f t="shared" si="2"/>
        <v>167.5</v>
      </c>
      <c r="J45" s="15"/>
      <c r="K45" s="11">
        <f t="shared" si="5"/>
        <v>279.16666666666669</v>
      </c>
      <c r="L45" s="11">
        <f t="shared" si="3"/>
        <v>558.33333333333337</v>
      </c>
      <c r="M45" s="11">
        <f t="shared" si="8"/>
        <v>837.5</v>
      </c>
      <c r="N45" s="11">
        <f t="shared" si="8"/>
        <v>1116.6666666666667</v>
      </c>
      <c r="O45" s="11">
        <f t="shared" si="8"/>
        <v>1395.8333333333335</v>
      </c>
      <c r="P45" s="11">
        <f t="shared" si="8"/>
        <v>1675.0000000000002</v>
      </c>
      <c r="Q45" s="11">
        <f t="shared" si="8"/>
        <v>1954.166666666667</v>
      </c>
      <c r="R45" s="11">
        <f t="shared" si="8"/>
        <v>2233.3333333333335</v>
      </c>
      <c r="S45" s="11">
        <f t="shared" si="8"/>
        <v>2512.5</v>
      </c>
      <c r="T45" s="12">
        <f t="shared" si="8"/>
        <v>2791.6666666666665</v>
      </c>
    </row>
    <row r="46" spans="1:20" s="16" customFormat="1" ht="11.25">
      <c r="A46" s="7">
        <f t="shared" si="7"/>
        <v>18.700000000000003</v>
      </c>
      <c r="B46" s="7">
        <f t="shared" si="7"/>
        <v>15.3</v>
      </c>
      <c r="C46" s="7">
        <f t="shared" si="7"/>
        <v>13.600000000000001</v>
      </c>
      <c r="D46" s="7">
        <f t="shared" si="7"/>
        <v>11.899999999999999</v>
      </c>
      <c r="E46" s="7">
        <f t="shared" si="7"/>
        <v>10.199999999999999</v>
      </c>
      <c r="F46" s="7">
        <f t="shared" si="7"/>
        <v>8.5</v>
      </c>
      <c r="G46" s="8">
        <v>17</v>
      </c>
      <c r="H46" s="9">
        <f t="shared" si="1"/>
        <v>70.833333333333329</v>
      </c>
      <c r="I46" s="9">
        <f t="shared" si="2"/>
        <v>170</v>
      </c>
      <c r="J46" s="10">
        <v>8.5</v>
      </c>
      <c r="K46" s="11">
        <f t="shared" si="5"/>
        <v>283.33333333333331</v>
      </c>
      <c r="L46" s="11">
        <f t="shared" si="3"/>
        <v>566.66666666666663</v>
      </c>
      <c r="M46" s="11">
        <f t="shared" si="8"/>
        <v>850</v>
      </c>
      <c r="N46" s="11">
        <f t="shared" si="8"/>
        <v>1133.3333333333333</v>
      </c>
      <c r="O46" s="11">
        <f t="shared" si="8"/>
        <v>1416.6666666666665</v>
      </c>
      <c r="P46" s="11">
        <f t="shared" si="8"/>
        <v>1699.9999999999998</v>
      </c>
      <c r="Q46" s="11">
        <f t="shared" si="8"/>
        <v>1983.333333333333</v>
      </c>
      <c r="R46" s="11">
        <f t="shared" si="8"/>
        <v>2266.6666666666665</v>
      </c>
      <c r="S46" s="11">
        <f t="shared" si="8"/>
        <v>2550</v>
      </c>
      <c r="T46" s="12">
        <f t="shared" si="8"/>
        <v>2833.3333333333335</v>
      </c>
    </row>
    <row r="47" spans="1:20" s="16" customFormat="1" ht="11.25">
      <c r="A47" s="7">
        <f t="shared" si="7"/>
        <v>18.975000000000001</v>
      </c>
      <c r="B47" s="7">
        <f t="shared" si="7"/>
        <v>15.525</v>
      </c>
      <c r="C47" s="7">
        <f t="shared" si="7"/>
        <v>13.8</v>
      </c>
      <c r="D47" s="7">
        <f t="shared" si="7"/>
        <v>12.074999999999999</v>
      </c>
      <c r="E47" s="7">
        <f t="shared" si="7"/>
        <v>10.35</v>
      </c>
      <c r="F47" s="7">
        <f t="shared" si="7"/>
        <v>8.625</v>
      </c>
      <c r="G47" s="8">
        <v>17.25</v>
      </c>
      <c r="H47" s="14">
        <f t="shared" si="1"/>
        <v>71.875</v>
      </c>
      <c r="I47" s="14">
        <f t="shared" si="2"/>
        <v>172.5</v>
      </c>
      <c r="J47" s="15"/>
      <c r="K47" s="11">
        <f t="shared" si="5"/>
        <v>287.5</v>
      </c>
      <c r="L47" s="11">
        <f t="shared" si="3"/>
        <v>575</v>
      </c>
      <c r="M47" s="11">
        <f t="shared" si="8"/>
        <v>862.5</v>
      </c>
      <c r="N47" s="11">
        <f t="shared" si="8"/>
        <v>1150</v>
      </c>
      <c r="O47" s="11">
        <f t="shared" si="8"/>
        <v>1437.5</v>
      </c>
      <c r="P47" s="11">
        <f t="shared" si="8"/>
        <v>1725</v>
      </c>
      <c r="Q47" s="11">
        <f t="shared" si="8"/>
        <v>2012.5</v>
      </c>
      <c r="R47" s="11">
        <f t="shared" si="8"/>
        <v>2300</v>
      </c>
      <c r="S47" s="11">
        <f t="shared" si="8"/>
        <v>2587.5</v>
      </c>
      <c r="T47" s="12">
        <f t="shared" si="8"/>
        <v>2875</v>
      </c>
    </row>
    <row r="48" spans="1:20" s="16" customFormat="1" ht="11.25">
      <c r="A48" s="7">
        <f t="shared" si="7"/>
        <v>19.25</v>
      </c>
      <c r="B48" s="7">
        <f t="shared" si="7"/>
        <v>15.75</v>
      </c>
      <c r="C48" s="7">
        <f t="shared" si="7"/>
        <v>14</v>
      </c>
      <c r="D48" s="7">
        <f t="shared" si="7"/>
        <v>12.25</v>
      </c>
      <c r="E48" s="7">
        <f t="shared" si="7"/>
        <v>10.5</v>
      </c>
      <c r="F48" s="7">
        <f t="shared" si="7"/>
        <v>8.75</v>
      </c>
      <c r="G48" s="8">
        <v>17.5</v>
      </c>
      <c r="H48" s="14">
        <f t="shared" si="1"/>
        <v>72.916666666666671</v>
      </c>
      <c r="I48" s="14">
        <f t="shared" si="2"/>
        <v>175</v>
      </c>
      <c r="J48" s="15"/>
      <c r="K48" s="11">
        <f t="shared" si="5"/>
        <v>291.66666666666669</v>
      </c>
      <c r="L48" s="11">
        <f t="shared" si="3"/>
        <v>583.33333333333337</v>
      </c>
      <c r="M48" s="11">
        <f t="shared" si="8"/>
        <v>875</v>
      </c>
      <c r="N48" s="11">
        <f t="shared" si="8"/>
        <v>1166.6666666666667</v>
      </c>
      <c r="O48" s="11">
        <f t="shared" si="8"/>
        <v>1458.3333333333335</v>
      </c>
      <c r="P48" s="11">
        <f t="shared" si="8"/>
        <v>1750.0000000000002</v>
      </c>
      <c r="Q48" s="11">
        <f t="shared" si="8"/>
        <v>2041.666666666667</v>
      </c>
      <c r="R48" s="11">
        <f t="shared" si="8"/>
        <v>2333.3333333333335</v>
      </c>
      <c r="S48" s="11">
        <f t="shared" si="8"/>
        <v>2625</v>
      </c>
      <c r="T48" s="12">
        <f t="shared" si="8"/>
        <v>2916.6666666666665</v>
      </c>
    </row>
    <row r="49" spans="1:20" s="16" customFormat="1" ht="11.25">
      <c r="A49" s="7">
        <f t="shared" si="7"/>
        <v>19.525000000000002</v>
      </c>
      <c r="B49" s="7">
        <f t="shared" si="7"/>
        <v>15.975</v>
      </c>
      <c r="C49" s="7">
        <f t="shared" si="7"/>
        <v>14.200000000000001</v>
      </c>
      <c r="D49" s="7">
        <f t="shared" si="7"/>
        <v>12.424999999999999</v>
      </c>
      <c r="E49" s="7">
        <f t="shared" si="7"/>
        <v>10.65</v>
      </c>
      <c r="F49" s="7">
        <f t="shared" si="7"/>
        <v>8.875</v>
      </c>
      <c r="G49" s="8">
        <v>17.75</v>
      </c>
      <c r="H49" s="14">
        <f t="shared" si="1"/>
        <v>73.958333333333329</v>
      </c>
      <c r="I49" s="14">
        <f t="shared" si="2"/>
        <v>177.5</v>
      </c>
      <c r="J49" s="15"/>
      <c r="K49" s="11">
        <f t="shared" si="5"/>
        <v>295.83333333333331</v>
      </c>
      <c r="L49" s="11">
        <f t="shared" si="3"/>
        <v>591.66666666666663</v>
      </c>
      <c r="M49" s="11">
        <f t="shared" si="8"/>
        <v>887.5</v>
      </c>
      <c r="N49" s="11">
        <f t="shared" si="8"/>
        <v>1183.3333333333333</v>
      </c>
      <c r="O49" s="11">
        <f t="shared" si="8"/>
        <v>1479.1666666666665</v>
      </c>
      <c r="P49" s="11">
        <f t="shared" si="8"/>
        <v>1774.9999999999998</v>
      </c>
      <c r="Q49" s="11">
        <f t="shared" si="8"/>
        <v>2070.833333333333</v>
      </c>
      <c r="R49" s="11">
        <f t="shared" si="8"/>
        <v>2366.6666666666665</v>
      </c>
      <c r="S49" s="11">
        <f t="shared" si="8"/>
        <v>2662.5</v>
      </c>
      <c r="T49" s="12">
        <f t="shared" si="8"/>
        <v>2958.3333333333335</v>
      </c>
    </row>
    <row r="50" spans="1:20" s="16" customFormat="1" ht="12" thickBot="1">
      <c r="A50" s="7">
        <f t="shared" si="7"/>
        <v>19.8</v>
      </c>
      <c r="B50" s="7">
        <f t="shared" si="7"/>
        <v>16.2</v>
      </c>
      <c r="C50" s="7">
        <f t="shared" si="7"/>
        <v>14.4</v>
      </c>
      <c r="D50" s="7">
        <f t="shared" si="7"/>
        <v>12.6</v>
      </c>
      <c r="E50" s="7">
        <f t="shared" si="7"/>
        <v>10.799999999999999</v>
      </c>
      <c r="F50" s="7">
        <f t="shared" si="7"/>
        <v>9</v>
      </c>
      <c r="G50" s="17">
        <v>18</v>
      </c>
      <c r="H50" s="18">
        <f t="shared" si="1"/>
        <v>75</v>
      </c>
      <c r="I50" s="18">
        <f t="shared" si="2"/>
        <v>180</v>
      </c>
      <c r="J50" s="19">
        <v>9</v>
      </c>
      <c r="K50" s="20">
        <f t="shared" si="5"/>
        <v>300</v>
      </c>
      <c r="L50" s="20">
        <f t="shared" si="3"/>
        <v>600</v>
      </c>
      <c r="M50" s="20">
        <f t="shared" si="8"/>
        <v>900</v>
      </c>
      <c r="N50" s="20">
        <f t="shared" si="8"/>
        <v>1200</v>
      </c>
      <c r="O50" s="20">
        <f t="shared" si="8"/>
        <v>1500</v>
      </c>
      <c r="P50" s="20">
        <f t="shared" si="8"/>
        <v>1800</v>
      </c>
      <c r="Q50" s="20">
        <f t="shared" si="8"/>
        <v>2100</v>
      </c>
      <c r="R50" s="20">
        <f t="shared" si="8"/>
        <v>2400</v>
      </c>
      <c r="S50" s="20">
        <f t="shared" si="8"/>
        <v>2700</v>
      </c>
      <c r="T50" s="21">
        <f t="shared" si="8"/>
        <v>3000</v>
      </c>
    </row>
    <row r="51" spans="1:20" ht="13.5" thickTop="1"/>
  </sheetData>
  <pageMargins left="0.31" right="0.49" top="0.19" bottom="0.19" header="0.14000000000000001" footer="0.14000000000000001"/>
  <pageSetup paperSize="9" orientation="landscape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pane ySplit="1" topLeftCell="A2" activePane="bottomLeft" state="frozen"/>
      <selection pane="bottomLeft" activeCell="P7" sqref="P7:Q7"/>
    </sheetView>
  </sheetViews>
  <sheetFormatPr baseColWidth="10" defaultRowHeight="12.75"/>
  <cols>
    <col min="2" max="2" width="11.5703125" bestFit="1" customWidth="1"/>
    <col min="3" max="13" width="6.7109375" customWidth="1"/>
  </cols>
  <sheetData>
    <row r="1" spans="1:14" ht="13.5" thickBot="1">
      <c r="A1" s="54" t="s">
        <v>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3.5" thickTop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>
      <c r="A3" s="33"/>
      <c r="B3" s="27" t="s">
        <v>7</v>
      </c>
      <c r="C3" s="28"/>
      <c r="D3" s="53" t="s">
        <v>5</v>
      </c>
      <c r="E3" s="53"/>
      <c r="F3" s="28"/>
      <c r="G3" s="28"/>
      <c r="H3" s="28"/>
      <c r="I3" s="28"/>
      <c r="J3" s="28"/>
      <c r="K3" s="28"/>
      <c r="L3" s="28"/>
      <c r="M3" s="28"/>
      <c r="N3" s="34"/>
    </row>
    <row r="4" spans="1:14" ht="24.75" customHeight="1">
      <c r="A4" s="33">
        <v>140</v>
      </c>
      <c r="B4" s="29">
        <f>A4/10</f>
        <v>14</v>
      </c>
      <c r="C4" s="28"/>
      <c r="D4" s="70">
        <v>50</v>
      </c>
      <c r="E4" s="70"/>
      <c r="F4" s="28"/>
      <c r="G4" s="28"/>
      <c r="H4" s="28"/>
      <c r="I4" s="28"/>
      <c r="J4" s="28"/>
      <c r="K4" s="28"/>
      <c r="L4" s="28"/>
      <c r="M4" s="28"/>
      <c r="N4" s="34"/>
    </row>
    <row r="5" spans="1:14">
      <c r="A5" s="33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34"/>
    </row>
    <row r="6" spans="1:14" ht="24" customHeight="1">
      <c r="A6" s="33"/>
      <c r="B6" s="51" t="s">
        <v>6</v>
      </c>
      <c r="C6" s="51"/>
      <c r="D6" s="66">
        <f>B4*D4/100</f>
        <v>7</v>
      </c>
      <c r="E6" s="66"/>
      <c r="F6" s="28"/>
      <c r="G6" s="28"/>
      <c r="H6" s="28"/>
      <c r="I6" s="28"/>
      <c r="J6" s="28"/>
      <c r="K6" s="28"/>
      <c r="L6" s="28"/>
      <c r="M6" s="28"/>
      <c r="N6" s="34"/>
    </row>
    <row r="7" spans="1:14">
      <c r="A7" s="33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34"/>
    </row>
    <row r="8" spans="1:14" ht="25.5" customHeight="1">
      <c r="A8" s="33"/>
      <c r="B8" s="52" t="s">
        <v>8</v>
      </c>
      <c r="C8" s="52"/>
      <c r="D8" s="67">
        <v>7</v>
      </c>
      <c r="E8" s="67"/>
      <c r="F8" s="28"/>
      <c r="G8" s="28"/>
      <c r="H8" s="28"/>
      <c r="I8" s="28"/>
      <c r="J8" s="28"/>
      <c r="K8" s="28"/>
      <c r="L8" s="28"/>
      <c r="M8" s="28"/>
      <c r="N8" s="34"/>
    </row>
    <row r="9" spans="1:14">
      <c r="A9" s="33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34"/>
    </row>
    <row r="10" spans="1:14">
      <c r="A10" s="64" t="s">
        <v>9</v>
      </c>
      <c r="B10" s="68" t="s">
        <v>10</v>
      </c>
      <c r="C10" s="69"/>
      <c r="D10" s="25">
        <v>1</v>
      </c>
      <c r="E10" s="25">
        <v>2</v>
      </c>
      <c r="F10" s="25">
        <v>3</v>
      </c>
      <c r="G10" s="25">
        <v>4</v>
      </c>
      <c r="H10" s="25">
        <v>5</v>
      </c>
      <c r="I10" s="25">
        <v>6</v>
      </c>
      <c r="J10" s="25">
        <v>7</v>
      </c>
      <c r="K10" s="25">
        <v>8</v>
      </c>
      <c r="L10" s="25">
        <v>9</v>
      </c>
      <c r="M10" s="25">
        <v>10</v>
      </c>
      <c r="N10" s="34"/>
    </row>
    <row r="11" spans="1:14" ht="19.5" customHeight="1" thickBot="1">
      <c r="A11" s="65"/>
      <c r="B11" s="38">
        <f>D6/2</f>
        <v>3.5</v>
      </c>
      <c r="C11" s="39">
        <f>B11*20</f>
        <v>70</v>
      </c>
      <c r="D11" s="40">
        <f>ROUND(D6*1000/60,0)</f>
        <v>117</v>
      </c>
      <c r="E11" s="40">
        <f>$D$11*E10</f>
        <v>234</v>
      </c>
      <c r="F11" s="40">
        <f>$D$11*F10</f>
        <v>351</v>
      </c>
      <c r="G11" s="40">
        <f t="shared" ref="G11:M11" si="0">$D$11*G10</f>
        <v>468</v>
      </c>
      <c r="H11" s="40">
        <f t="shared" si="0"/>
        <v>585</v>
      </c>
      <c r="I11" s="40">
        <f t="shared" si="0"/>
        <v>702</v>
      </c>
      <c r="J11" s="40">
        <f t="shared" si="0"/>
        <v>819</v>
      </c>
      <c r="K11" s="40">
        <f t="shared" si="0"/>
        <v>936</v>
      </c>
      <c r="L11" s="40">
        <f t="shared" si="0"/>
        <v>1053</v>
      </c>
      <c r="M11" s="40">
        <f t="shared" si="0"/>
        <v>1170</v>
      </c>
      <c r="N11" s="37"/>
    </row>
    <row r="12" spans="1:14" ht="14.25" thickTop="1" thickBot="1"/>
    <row r="13" spans="1:14" ht="25.5" customHeight="1" thickTop="1">
      <c r="A13" s="30"/>
      <c r="B13" s="62" t="s">
        <v>11</v>
      </c>
      <c r="C13" s="62"/>
      <c r="D13" s="63">
        <v>601</v>
      </c>
      <c r="E13" s="63"/>
      <c r="F13" s="31"/>
      <c r="G13" s="31"/>
      <c r="H13" s="31"/>
      <c r="I13" s="31"/>
      <c r="J13" s="31"/>
      <c r="K13" s="31"/>
      <c r="L13" s="31"/>
      <c r="M13" s="31"/>
      <c r="N13" s="32"/>
    </row>
    <row r="14" spans="1:14">
      <c r="A14" s="33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34"/>
    </row>
    <row r="15" spans="1:14" ht="26.25" customHeight="1">
      <c r="A15" s="33"/>
      <c r="B15" s="71" t="s">
        <v>12</v>
      </c>
      <c r="C15" s="71"/>
      <c r="D15" s="72">
        <f>D13/D8*60/1000</f>
        <v>5.1514285714285712</v>
      </c>
      <c r="E15" s="72"/>
      <c r="F15" s="73">
        <f>D15/B4*100</f>
        <v>36.795918367346935</v>
      </c>
      <c r="G15" s="73"/>
      <c r="H15" s="28"/>
      <c r="I15" s="28"/>
      <c r="J15" s="28"/>
      <c r="K15" s="28"/>
      <c r="L15" s="28"/>
      <c r="M15" s="28"/>
      <c r="N15" s="34"/>
    </row>
    <row r="16" spans="1:14">
      <c r="A16" s="33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34"/>
    </row>
    <row r="17" spans="1:14">
      <c r="A17" s="55" t="s">
        <v>13</v>
      </c>
      <c r="B17" s="24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56">
        <f>SUM(C17:L17)</f>
        <v>0</v>
      </c>
      <c r="N17" s="57"/>
    </row>
    <row r="18" spans="1:14">
      <c r="A18" s="55"/>
      <c r="B18" s="24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58">
        <f t="shared" ref="M18" si="1">SUM(C18:L18)</f>
        <v>0</v>
      </c>
      <c r="N18" s="59"/>
    </row>
    <row r="19" spans="1:14">
      <c r="A19" s="55"/>
      <c r="B19" s="24" t="s">
        <v>15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60" t="e">
        <f>AVERAGE(C19:L19)</f>
        <v>#DIV/0!</v>
      </c>
      <c r="N19" s="61"/>
    </row>
    <row r="20" spans="1:14">
      <c r="A20" s="33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4"/>
    </row>
    <row r="21" spans="1:14">
      <c r="A21" s="33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34"/>
    </row>
    <row r="22" spans="1:14">
      <c r="A22" s="33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34"/>
    </row>
    <row r="23" spans="1:14">
      <c r="A23" s="33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34"/>
    </row>
    <row r="24" spans="1:14">
      <c r="A24" s="33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4"/>
    </row>
    <row r="25" spans="1:14">
      <c r="A25" s="3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4"/>
    </row>
    <row r="26" spans="1:14">
      <c r="A26" s="33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34"/>
    </row>
    <row r="27" spans="1:14">
      <c r="A27" s="33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4"/>
    </row>
    <row r="28" spans="1:14">
      <c r="A28" s="33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34"/>
    </row>
    <row r="29" spans="1:14">
      <c r="A29" s="33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4"/>
    </row>
    <row r="30" spans="1:14">
      <c r="A30" s="33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34"/>
    </row>
    <row r="31" spans="1:14">
      <c r="A31" s="33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34"/>
    </row>
    <row r="32" spans="1:14">
      <c r="A32" s="33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34"/>
    </row>
    <row r="33" spans="1:14">
      <c r="A33" s="33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34"/>
    </row>
    <row r="34" spans="1:14" ht="13.5" thickBot="1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7"/>
    </row>
    <row r="35" spans="1:14" ht="13.5" thickTop="1"/>
  </sheetData>
  <mergeCells count="18">
    <mergeCell ref="D15:E15"/>
    <mergeCell ref="F15:G15"/>
    <mergeCell ref="B6:C6"/>
    <mergeCell ref="B8:C8"/>
    <mergeCell ref="D3:E3"/>
    <mergeCell ref="A1:N1"/>
    <mergeCell ref="A17:A19"/>
    <mergeCell ref="M17:N17"/>
    <mergeCell ref="M18:N18"/>
    <mergeCell ref="M19:N19"/>
    <mergeCell ref="B13:C13"/>
    <mergeCell ref="D13:E13"/>
    <mergeCell ref="A10:A11"/>
    <mergeCell ref="D6:E6"/>
    <mergeCell ref="D8:E8"/>
    <mergeCell ref="B10:C10"/>
    <mergeCell ref="D4:E4"/>
    <mergeCell ref="B15:C15"/>
  </mergeCells>
  <pageMargins left="0.7" right="0.7" top="0.75" bottom="0.75" header="0.3" footer="0.3"/>
  <pageSetup paperSize="9" orientation="portrait" horizontalDpi="4294967295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8"/>
  <sheetViews>
    <sheetView tabSelected="1" topLeftCell="F1" zoomScaleNormal="100" workbookViewId="0">
      <pane ySplit="1" topLeftCell="A2" activePane="bottomLeft" state="frozen"/>
      <selection pane="bottomLeft" activeCell="P4" sqref="P4"/>
    </sheetView>
  </sheetViews>
  <sheetFormatPr baseColWidth="10" defaultRowHeight="12.75"/>
  <cols>
    <col min="2" max="2" width="11.5703125" bestFit="1" customWidth="1"/>
    <col min="3" max="13" width="6.7109375" customWidth="1"/>
  </cols>
  <sheetData>
    <row r="1" spans="1:20" ht="18" customHeight="1">
      <c r="A1" s="84" t="s">
        <v>17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3" t="s">
        <v>18</v>
      </c>
      <c r="P1" s="83"/>
      <c r="Q1" s="83"/>
      <c r="R1" s="83"/>
      <c r="S1" s="83"/>
      <c r="T1" s="83"/>
    </row>
    <row r="2" spans="1:20" ht="18" customHeight="1">
      <c r="A2" s="45"/>
      <c r="B2" s="84" t="s">
        <v>21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45"/>
      <c r="O2" s="46"/>
      <c r="P2" s="76" t="s">
        <v>22</v>
      </c>
      <c r="Q2" s="49" t="s">
        <v>25</v>
      </c>
      <c r="R2" s="46" t="s">
        <v>19</v>
      </c>
      <c r="S2" s="49" t="s">
        <v>20</v>
      </c>
      <c r="T2" s="85" t="s">
        <v>24</v>
      </c>
    </row>
    <row r="3" spans="1:20" ht="18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47">
        <v>1</v>
      </c>
      <c r="P3" s="76">
        <v>115</v>
      </c>
      <c r="Q3" s="50">
        <f t="shared" ref="Q3" si="0">P3</f>
        <v>115</v>
      </c>
      <c r="R3" s="48">
        <f>INT(Q3/340)</f>
        <v>0</v>
      </c>
      <c r="S3" s="77">
        <f t="shared" ref="S3:S4" si="1">IF(Q3&gt;340,(((Q3/340)-INT(Q3/340))*340)/10,Q3/10)</f>
        <v>11.5</v>
      </c>
      <c r="T3" s="23"/>
    </row>
    <row r="4" spans="1:20" ht="18" customHeight="1">
      <c r="A4" s="28"/>
      <c r="B4" s="27" t="s">
        <v>7</v>
      </c>
      <c r="C4" s="28"/>
      <c r="D4" s="53"/>
      <c r="E4" s="53"/>
      <c r="F4" s="28"/>
      <c r="G4" s="28"/>
      <c r="H4" s="28"/>
      <c r="I4" s="28"/>
      <c r="J4" s="28"/>
      <c r="K4" s="28"/>
      <c r="L4" s="28"/>
      <c r="M4" s="28"/>
      <c r="N4" s="28"/>
      <c r="O4" s="47">
        <v>2</v>
      </c>
      <c r="P4" s="76">
        <v>115</v>
      </c>
      <c r="Q4" s="50">
        <f>Q3+P4</f>
        <v>230</v>
      </c>
      <c r="R4" s="48">
        <f t="shared" ref="R4:R6" si="2">INT(Q4/340)</f>
        <v>0</v>
      </c>
      <c r="S4" s="77">
        <f t="shared" si="1"/>
        <v>23</v>
      </c>
      <c r="T4" s="23"/>
    </row>
    <row r="5" spans="1:20" ht="18" customHeight="1">
      <c r="A5" s="28">
        <v>140</v>
      </c>
      <c r="B5" s="29">
        <f>A5/10</f>
        <v>14</v>
      </c>
      <c r="C5" s="28"/>
      <c r="D5" s="70" t="s">
        <v>23</v>
      </c>
      <c r="E5" s="70"/>
      <c r="F5" s="70"/>
      <c r="G5" s="70"/>
      <c r="H5" s="70"/>
      <c r="I5" s="70"/>
      <c r="J5" s="70"/>
      <c r="K5" s="70"/>
      <c r="L5" s="70"/>
      <c r="M5" s="70"/>
      <c r="N5" s="28"/>
      <c r="O5" s="47">
        <v>3</v>
      </c>
      <c r="P5" s="76">
        <v>115</v>
      </c>
      <c r="Q5" s="50">
        <f t="shared" ref="Q5:Q32" si="3">Q4+P5</f>
        <v>345</v>
      </c>
      <c r="R5" s="48">
        <f t="shared" si="2"/>
        <v>1</v>
      </c>
      <c r="S5" s="77">
        <f>IF(Q5&gt;340,(((Q5/340)-INT(Q5/340))*340)/10,Q5/10)</f>
        <v>0.49999999999999822</v>
      </c>
      <c r="T5" s="23"/>
    </row>
    <row r="6" spans="1:20" ht="18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47">
        <v>4</v>
      </c>
      <c r="P6" s="76">
        <v>115</v>
      </c>
      <c r="Q6" s="50">
        <f t="shared" si="3"/>
        <v>460</v>
      </c>
      <c r="R6" s="48">
        <f t="shared" si="2"/>
        <v>1</v>
      </c>
      <c r="S6" s="77">
        <f>IF(Q6&gt;340,(((Q6/340)-INT(Q6/340))*340)/10,Q6/10)</f>
        <v>12.000000000000004</v>
      </c>
      <c r="T6" s="23"/>
    </row>
    <row r="7" spans="1:20" ht="18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47">
        <v>5</v>
      </c>
      <c r="P7" s="76">
        <v>115</v>
      </c>
      <c r="Q7" s="50">
        <f t="shared" si="3"/>
        <v>575</v>
      </c>
      <c r="R7" s="48">
        <f>INT(Q7/340)</f>
        <v>1</v>
      </c>
      <c r="S7" s="77">
        <f t="shared" ref="S7:S32" si="4">IF(Q7&gt;340,(((Q7/340)-INT(Q7/340))*340)/10,Q7/10)</f>
        <v>23.5</v>
      </c>
      <c r="T7" s="23"/>
    </row>
    <row r="8" spans="1:20" ht="18" customHeight="1">
      <c r="A8" s="74" t="s">
        <v>9</v>
      </c>
      <c r="B8" s="75"/>
      <c r="C8" s="75"/>
      <c r="D8" s="25">
        <v>50</v>
      </c>
      <c r="E8" s="25">
        <v>60</v>
      </c>
      <c r="F8" s="25">
        <v>70</v>
      </c>
      <c r="G8" s="25">
        <v>80</v>
      </c>
      <c r="H8" s="25">
        <v>90</v>
      </c>
      <c r="I8" s="25">
        <v>100</v>
      </c>
      <c r="J8" s="25">
        <v>110</v>
      </c>
      <c r="K8" s="25">
        <v>120</v>
      </c>
      <c r="L8" s="25"/>
      <c r="M8" s="25"/>
      <c r="N8" s="28"/>
      <c r="O8" s="47">
        <v>6</v>
      </c>
      <c r="P8" s="76">
        <v>165</v>
      </c>
      <c r="Q8" s="50">
        <f t="shared" si="3"/>
        <v>740</v>
      </c>
      <c r="R8" s="48">
        <f t="shared" ref="R8:R32" si="5">INT(Q8/340)</f>
        <v>2</v>
      </c>
      <c r="S8" s="77">
        <f t="shared" si="4"/>
        <v>5.9999999999999938</v>
      </c>
      <c r="T8" s="23"/>
    </row>
    <row r="9" spans="1:20" ht="18" customHeight="1">
      <c r="A9" s="74"/>
      <c r="B9" s="78">
        <v>1</v>
      </c>
      <c r="C9" s="79"/>
      <c r="D9" s="80">
        <f>(ROUND(($B$5*1000/60)*(D$8/100)/5,0)*5)*B9</f>
        <v>115</v>
      </c>
      <c r="E9" s="80">
        <f>(ROUND(($B$5*1000/60)*(E$8/100)/5,0)*5)*B9</f>
        <v>140</v>
      </c>
      <c r="F9" s="80">
        <f>(ROUND(($B$5*1000/60)*(F$8/100)/5,0)*5)*B9</f>
        <v>165</v>
      </c>
      <c r="G9" s="80">
        <f>(ROUND(($B$5*1000/60)*(G$8/100)/5,0)*5)*B9</f>
        <v>185</v>
      </c>
      <c r="H9" s="80">
        <f>(ROUND(($B$5*1000/60)*(H$8/100)/5,0)*5)*B9</f>
        <v>210</v>
      </c>
      <c r="I9" s="80">
        <f>(ROUND(($B$5*1000/60)*(I$8/100)/5,0)*5)*B9</f>
        <v>235</v>
      </c>
      <c r="J9" s="80">
        <f>(ROUND(($B$5*1000/60)*(J$8/100)/5,0)*5)*B9</f>
        <v>255</v>
      </c>
      <c r="K9" s="80">
        <f>(ROUND(($B$5*1000/60)*(K$8/100)/5,0)*5)*B9</f>
        <v>280</v>
      </c>
      <c r="L9" s="44"/>
      <c r="M9" s="44"/>
      <c r="N9" s="28"/>
      <c r="O9" s="47">
        <v>7</v>
      </c>
      <c r="P9" s="76">
        <v>165</v>
      </c>
      <c r="Q9" s="50">
        <f t="shared" si="3"/>
        <v>905</v>
      </c>
      <c r="R9" s="48">
        <f t="shared" si="5"/>
        <v>2</v>
      </c>
      <c r="S9" s="77">
        <f t="shared" si="4"/>
        <v>22.499999999999993</v>
      </c>
      <c r="T9" s="23"/>
    </row>
    <row r="10" spans="1:20" ht="18" customHeight="1">
      <c r="A10" s="28"/>
      <c r="B10" s="42">
        <v>2</v>
      </c>
      <c r="C10" s="43"/>
      <c r="D10" s="44">
        <f>(ROUND(($B$5*1000/60)*(D$8/100)/5,0)*5)*B10</f>
        <v>230</v>
      </c>
      <c r="E10" s="44">
        <f t="shared" ref="E10:E13" si="6">(ROUND(($B$5*1000/60)*(E$8/100)/5,0)*5)*B10</f>
        <v>280</v>
      </c>
      <c r="F10" s="44">
        <f t="shared" ref="F10:F13" si="7">(ROUND(($B$5*1000/60)*(F$8/100)/5,0)*5)*B10</f>
        <v>330</v>
      </c>
      <c r="G10" s="44">
        <f t="shared" ref="G10:G13" si="8">(ROUND(($B$5*1000/60)*(G$8/100)/5,0)*5)*B10</f>
        <v>370</v>
      </c>
      <c r="H10" s="44">
        <f t="shared" ref="H10:H13" si="9">(ROUND(($B$5*1000/60)*(H$8/100)/5,0)*5)*B10</f>
        <v>420</v>
      </c>
      <c r="I10" s="44">
        <f t="shared" ref="I10:I13" si="10">(ROUND(($B$5*1000/60)*(I$8/100)/5,0)*5)*B10</f>
        <v>470</v>
      </c>
      <c r="J10" s="44">
        <f t="shared" ref="J10:J28" si="11">(ROUND(($B$5*1000/60)*(J$8/100)/5,0)*5)*B10</f>
        <v>510</v>
      </c>
      <c r="K10" s="44">
        <f t="shared" ref="K10:K28" si="12">(ROUND(($B$5*1000/60)*(K$8/100)/5,0)*5)*B10</f>
        <v>560</v>
      </c>
      <c r="L10" s="23"/>
      <c r="M10" s="23"/>
      <c r="O10" s="47">
        <v>8</v>
      </c>
      <c r="P10" s="76">
        <v>165</v>
      </c>
      <c r="Q10" s="50">
        <f t="shared" si="3"/>
        <v>1070</v>
      </c>
      <c r="R10" s="48">
        <f t="shared" si="5"/>
        <v>3</v>
      </c>
      <c r="S10" s="77">
        <f t="shared" si="4"/>
        <v>4.9999999999999973</v>
      </c>
      <c r="T10" s="23"/>
    </row>
    <row r="11" spans="1:20" ht="18" customHeight="1">
      <c r="A11" s="28"/>
      <c r="B11" s="42">
        <v>3</v>
      </c>
      <c r="C11" s="43"/>
      <c r="D11" s="44">
        <f t="shared" ref="D11:D15" si="13">(ROUND(($B$5*1000/60)*(D$8/100)/5,0)*5)*B11</f>
        <v>345</v>
      </c>
      <c r="E11" s="44">
        <f t="shared" si="6"/>
        <v>420</v>
      </c>
      <c r="F11" s="44">
        <f t="shared" si="7"/>
        <v>495</v>
      </c>
      <c r="G11" s="44">
        <f t="shared" si="8"/>
        <v>555</v>
      </c>
      <c r="H11" s="44">
        <f t="shared" si="9"/>
        <v>630</v>
      </c>
      <c r="I11" s="44">
        <f t="shared" si="10"/>
        <v>705</v>
      </c>
      <c r="J11" s="44">
        <f t="shared" si="11"/>
        <v>765</v>
      </c>
      <c r="K11" s="44">
        <f t="shared" si="12"/>
        <v>840</v>
      </c>
      <c r="L11" s="23"/>
      <c r="M11" s="23"/>
      <c r="O11" s="47">
        <v>9</v>
      </c>
      <c r="P11" s="76">
        <v>165</v>
      </c>
      <c r="Q11" s="50">
        <f t="shared" si="3"/>
        <v>1235</v>
      </c>
      <c r="R11" s="48">
        <f t="shared" si="5"/>
        <v>3</v>
      </c>
      <c r="S11" s="77">
        <f t="shared" si="4"/>
        <v>21.5</v>
      </c>
      <c r="T11" s="23"/>
    </row>
    <row r="12" spans="1:20" ht="18" customHeight="1">
      <c r="A12" s="28"/>
      <c r="B12" s="42">
        <v>4</v>
      </c>
      <c r="C12" s="43"/>
      <c r="D12" s="44">
        <f t="shared" si="13"/>
        <v>460</v>
      </c>
      <c r="E12" s="44">
        <f t="shared" si="6"/>
        <v>560</v>
      </c>
      <c r="F12" s="44">
        <f t="shared" si="7"/>
        <v>660</v>
      </c>
      <c r="G12" s="44">
        <f t="shared" si="8"/>
        <v>740</v>
      </c>
      <c r="H12" s="44">
        <f t="shared" si="9"/>
        <v>840</v>
      </c>
      <c r="I12" s="44">
        <f t="shared" si="10"/>
        <v>940</v>
      </c>
      <c r="J12" s="44">
        <f t="shared" si="11"/>
        <v>1020</v>
      </c>
      <c r="K12" s="44">
        <f t="shared" si="12"/>
        <v>1120</v>
      </c>
      <c r="L12" s="23"/>
      <c r="M12" s="23"/>
      <c r="O12" s="47">
        <v>10</v>
      </c>
      <c r="P12" s="76">
        <v>165</v>
      </c>
      <c r="Q12" s="50">
        <f t="shared" si="3"/>
        <v>1400</v>
      </c>
      <c r="R12" s="48">
        <f t="shared" si="5"/>
        <v>4</v>
      </c>
      <c r="S12" s="77">
        <f t="shared" si="4"/>
        <v>3.9999999999999858</v>
      </c>
      <c r="T12" s="23"/>
    </row>
    <row r="13" spans="1:20" ht="18" customHeight="1">
      <c r="A13" s="28"/>
      <c r="B13" s="42">
        <v>5</v>
      </c>
      <c r="C13" s="43"/>
      <c r="D13" s="44">
        <f t="shared" si="13"/>
        <v>575</v>
      </c>
      <c r="E13" s="44">
        <f t="shared" si="6"/>
        <v>700</v>
      </c>
      <c r="F13" s="44">
        <f t="shared" si="7"/>
        <v>825</v>
      </c>
      <c r="G13" s="44">
        <f t="shared" si="8"/>
        <v>925</v>
      </c>
      <c r="H13" s="44">
        <f t="shared" si="9"/>
        <v>1050</v>
      </c>
      <c r="I13" s="44">
        <f t="shared" si="10"/>
        <v>1175</v>
      </c>
      <c r="J13" s="44">
        <f t="shared" si="11"/>
        <v>1275</v>
      </c>
      <c r="K13" s="44">
        <f t="shared" si="12"/>
        <v>1400</v>
      </c>
      <c r="L13" s="23"/>
      <c r="M13" s="23"/>
      <c r="O13" s="47">
        <v>11</v>
      </c>
      <c r="P13" s="76">
        <v>185</v>
      </c>
      <c r="Q13" s="50">
        <f t="shared" si="3"/>
        <v>1585</v>
      </c>
      <c r="R13" s="48">
        <f t="shared" si="5"/>
        <v>4</v>
      </c>
      <c r="S13" s="77">
        <f t="shared" si="4"/>
        <v>22.500000000000011</v>
      </c>
      <c r="T13" s="23"/>
    </row>
    <row r="14" spans="1:20" ht="18" customHeight="1">
      <c r="B14" s="42">
        <v>6</v>
      </c>
      <c r="C14" s="43"/>
      <c r="D14" s="44">
        <f t="shared" si="13"/>
        <v>690</v>
      </c>
      <c r="E14" s="44">
        <f t="shared" ref="E14:E28" si="14">(ROUND(($B$5*1000/60)*(E$8/100)/5,0)*5)*B14</f>
        <v>840</v>
      </c>
      <c r="F14" s="44">
        <f t="shared" ref="F14:F28" si="15">(ROUND(($B$5*1000/60)*(F$8/100)/5,0)*5)*B14</f>
        <v>990</v>
      </c>
      <c r="G14" s="44">
        <f t="shared" ref="G14:G28" si="16">(ROUND(($B$5*1000/60)*(G$8/100)/5,0)*5)*B14</f>
        <v>1110</v>
      </c>
      <c r="H14" s="44">
        <f t="shared" ref="H14:H28" si="17">(ROUND(($B$5*1000/60)*(H$8/100)/5,0)*5)*B14</f>
        <v>1260</v>
      </c>
      <c r="I14" s="44">
        <f t="shared" ref="I14:I28" si="18">(ROUND(($B$5*1000/60)*(I$8/100)/5,0)*5)*B14</f>
        <v>1410</v>
      </c>
      <c r="J14" s="44">
        <f t="shared" si="11"/>
        <v>1530</v>
      </c>
      <c r="K14" s="44">
        <f t="shared" si="12"/>
        <v>1680</v>
      </c>
      <c r="L14" s="23"/>
      <c r="M14" s="23"/>
      <c r="O14" s="47">
        <v>12</v>
      </c>
      <c r="P14" s="76">
        <v>185</v>
      </c>
      <c r="Q14" s="50">
        <f t="shared" si="3"/>
        <v>1770</v>
      </c>
      <c r="R14" s="48">
        <f t="shared" si="5"/>
        <v>5</v>
      </c>
      <c r="S14" s="77">
        <f t="shared" si="4"/>
        <v>7.0000000000000053</v>
      </c>
      <c r="T14" s="23"/>
    </row>
    <row r="15" spans="1:20" ht="18" customHeight="1">
      <c r="B15" s="42">
        <v>7</v>
      </c>
      <c r="C15" s="43"/>
      <c r="D15" s="44">
        <f t="shared" si="13"/>
        <v>805</v>
      </c>
      <c r="E15" s="44">
        <f t="shared" si="14"/>
        <v>980</v>
      </c>
      <c r="F15" s="44">
        <f t="shared" si="15"/>
        <v>1155</v>
      </c>
      <c r="G15" s="44">
        <f t="shared" si="16"/>
        <v>1295</v>
      </c>
      <c r="H15" s="44">
        <f t="shared" si="17"/>
        <v>1470</v>
      </c>
      <c r="I15" s="44">
        <f t="shared" si="18"/>
        <v>1645</v>
      </c>
      <c r="J15" s="44">
        <f t="shared" si="11"/>
        <v>1785</v>
      </c>
      <c r="K15" s="44">
        <f t="shared" si="12"/>
        <v>1960</v>
      </c>
      <c r="L15" s="23"/>
      <c r="M15" s="23"/>
      <c r="O15" s="47">
        <v>13</v>
      </c>
      <c r="P15" s="76">
        <v>185</v>
      </c>
      <c r="Q15" s="50">
        <f t="shared" si="3"/>
        <v>1955</v>
      </c>
      <c r="R15" s="48">
        <f t="shared" si="5"/>
        <v>5</v>
      </c>
      <c r="S15" s="77">
        <f t="shared" si="4"/>
        <v>25.5</v>
      </c>
      <c r="T15" s="23"/>
    </row>
    <row r="16" spans="1:20" ht="18" customHeight="1">
      <c r="B16" s="42">
        <v>8</v>
      </c>
      <c r="C16" s="43"/>
      <c r="D16" s="44">
        <f t="shared" ref="D16:D27" si="19">(ROUND(($B$5*1000/60)*(D$8/100)/5,0)*5)*B16</f>
        <v>920</v>
      </c>
      <c r="E16" s="44">
        <f t="shared" si="14"/>
        <v>1120</v>
      </c>
      <c r="F16" s="44">
        <f t="shared" si="15"/>
        <v>1320</v>
      </c>
      <c r="G16" s="44">
        <f t="shared" si="16"/>
        <v>1480</v>
      </c>
      <c r="H16" s="44">
        <f t="shared" si="17"/>
        <v>1680</v>
      </c>
      <c r="I16" s="44">
        <f t="shared" si="18"/>
        <v>1880</v>
      </c>
      <c r="J16" s="44">
        <f t="shared" si="11"/>
        <v>2040</v>
      </c>
      <c r="K16" s="44">
        <f t="shared" si="12"/>
        <v>2240</v>
      </c>
      <c r="L16" s="23"/>
      <c r="M16" s="23"/>
      <c r="O16" s="47">
        <v>14</v>
      </c>
      <c r="P16" s="76">
        <v>185</v>
      </c>
      <c r="Q16" s="50">
        <f t="shared" si="3"/>
        <v>2140</v>
      </c>
      <c r="R16" s="48">
        <f t="shared" si="5"/>
        <v>6</v>
      </c>
      <c r="S16" s="77">
        <f t="shared" si="4"/>
        <v>9.9999999999999947</v>
      </c>
      <c r="T16" s="23"/>
    </row>
    <row r="17" spans="2:20" ht="18" customHeight="1">
      <c r="B17" s="42">
        <v>9</v>
      </c>
      <c r="C17" s="43"/>
      <c r="D17" s="44">
        <f t="shared" si="19"/>
        <v>1035</v>
      </c>
      <c r="E17" s="44">
        <f t="shared" si="14"/>
        <v>1260</v>
      </c>
      <c r="F17" s="44">
        <f t="shared" si="15"/>
        <v>1485</v>
      </c>
      <c r="G17" s="44">
        <f t="shared" si="16"/>
        <v>1665</v>
      </c>
      <c r="H17" s="44">
        <f t="shared" si="17"/>
        <v>1890</v>
      </c>
      <c r="I17" s="44">
        <f t="shared" si="18"/>
        <v>2115</v>
      </c>
      <c r="J17" s="44">
        <f t="shared" si="11"/>
        <v>2295</v>
      </c>
      <c r="K17" s="44">
        <f t="shared" si="12"/>
        <v>2520</v>
      </c>
      <c r="L17" s="23"/>
      <c r="M17" s="23"/>
      <c r="O17" s="47">
        <v>15</v>
      </c>
      <c r="P17" s="76">
        <v>185</v>
      </c>
      <c r="Q17" s="50">
        <f t="shared" si="3"/>
        <v>2325</v>
      </c>
      <c r="R17" s="48">
        <f t="shared" si="5"/>
        <v>6</v>
      </c>
      <c r="S17" s="77">
        <f t="shared" si="4"/>
        <v>28.499999999999989</v>
      </c>
      <c r="T17" s="23"/>
    </row>
    <row r="18" spans="2:20" ht="18" customHeight="1">
      <c r="B18" s="42">
        <v>10</v>
      </c>
      <c r="C18" s="43"/>
      <c r="D18" s="44">
        <f t="shared" si="19"/>
        <v>1150</v>
      </c>
      <c r="E18" s="44">
        <f t="shared" si="14"/>
        <v>1400</v>
      </c>
      <c r="F18" s="44">
        <f t="shared" si="15"/>
        <v>1650</v>
      </c>
      <c r="G18" s="44">
        <f t="shared" si="16"/>
        <v>1850</v>
      </c>
      <c r="H18" s="44">
        <f t="shared" si="17"/>
        <v>2100</v>
      </c>
      <c r="I18" s="44">
        <f t="shared" si="18"/>
        <v>2350</v>
      </c>
      <c r="J18" s="44">
        <f t="shared" si="11"/>
        <v>2550</v>
      </c>
      <c r="K18" s="44">
        <f t="shared" si="12"/>
        <v>2800</v>
      </c>
      <c r="L18" s="23"/>
      <c r="M18" s="23"/>
      <c r="O18" s="47">
        <v>16</v>
      </c>
      <c r="P18" s="76">
        <v>185</v>
      </c>
      <c r="Q18" s="50">
        <f t="shared" si="3"/>
        <v>2510</v>
      </c>
      <c r="R18" s="48">
        <f t="shared" si="5"/>
        <v>7</v>
      </c>
      <c r="S18" s="77">
        <f t="shared" si="4"/>
        <v>13.000000000000014</v>
      </c>
      <c r="T18" s="23"/>
    </row>
    <row r="19" spans="2:20" ht="18" customHeight="1">
      <c r="B19" s="42">
        <v>11</v>
      </c>
      <c r="C19" s="43"/>
      <c r="D19" s="44">
        <f t="shared" si="19"/>
        <v>1265</v>
      </c>
      <c r="E19" s="44">
        <f t="shared" si="14"/>
        <v>1540</v>
      </c>
      <c r="F19" s="44">
        <f t="shared" si="15"/>
        <v>1815</v>
      </c>
      <c r="G19" s="44">
        <f t="shared" si="16"/>
        <v>2035</v>
      </c>
      <c r="H19" s="44">
        <f t="shared" si="17"/>
        <v>2310</v>
      </c>
      <c r="I19" s="44">
        <f t="shared" si="18"/>
        <v>2585</v>
      </c>
      <c r="J19" s="44">
        <f t="shared" si="11"/>
        <v>2805</v>
      </c>
      <c r="K19" s="44">
        <f t="shared" si="12"/>
        <v>3080</v>
      </c>
      <c r="L19" s="23"/>
      <c r="M19" s="23"/>
      <c r="O19" s="47">
        <v>17</v>
      </c>
      <c r="P19" s="76">
        <v>185</v>
      </c>
      <c r="Q19" s="50">
        <f t="shared" si="3"/>
        <v>2695</v>
      </c>
      <c r="R19" s="48">
        <f t="shared" si="5"/>
        <v>7</v>
      </c>
      <c r="S19" s="77">
        <f t="shared" si="4"/>
        <v>31.500000000000011</v>
      </c>
      <c r="T19" s="23"/>
    </row>
    <row r="20" spans="2:20" ht="18" customHeight="1">
      <c r="B20" s="42">
        <v>12</v>
      </c>
      <c r="C20" s="43"/>
      <c r="D20" s="44">
        <f t="shared" si="19"/>
        <v>1380</v>
      </c>
      <c r="E20" s="44">
        <f t="shared" si="14"/>
        <v>1680</v>
      </c>
      <c r="F20" s="44">
        <f t="shared" si="15"/>
        <v>1980</v>
      </c>
      <c r="G20" s="44">
        <f t="shared" si="16"/>
        <v>2220</v>
      </c>
      <c r="H20" s="44">
        <f t="shared" si="17"/>
        <v>2520</v>
      </c>
      <c r="I20" s="44">
        <f t="shared" si="18"/>
        <v>2820</v>
      </c>
      <c r="J20" s="44">
        <f t="shared" si="11"/>
        <v>3060</v>
      </c>
      <c r="K20" s="44">
        <f t="shared" si="12"/>
        <v>3360</v>
      </c>
      <c r="L20" s="23"/>
      <c r="M20" s="23"/>
      <c r="O20" s="47">
        <v>18</v>
      </c>
      <c r="P20" s="76">
        <v>185</v>
      </c>
      <c r="Q20" s="50">
        <f t="shared" si="3"/>
        <v>2880</v>
      </c>
      <c r="R20" s="48">
        <f t="shared" si="5"/>
        <v>8</v>
      </c>
      <c r="S20" s="77">
        <f t="shared" si="4"/>
        <v>16.000000000000004</v>
      </c>
      <c r="T20" s="23"/>
    </row>
    <row r="21" spans="2:20" ht="18" customHeight="1">
      <c r="B21" s="42">
        <v>13</v>
      </c>
      <c r="C21" s="43"/>
      <c r="D21" s="44">
        <f t="shared" si="19"/>
        <v>1495</v>
      </c>
      <c r="E21" s="44">
        <f t="shared" si="14"/>
        <v>1820</v>
      </c>
      <c r="F21" s="44">
        <f t="shared" si="15"/>
        <v>2145</v>
      </c>
      <c r="G21" s="44">
        <f t="shared" si="16"/>
        <v>2405</v>
      </c>
      <c r="H21" s="44">
        <f t="shared" si="17"/>
        <v>2730</v>
      </c>
      <c r="I21" s="44">
        <f t="shared" si="18"/>
        <v>3055</v>
      </c>
      <c r="J21" s="44">
        <f t="shared" si="11"/>
        <v>3315</v>
      </c>
      <c r="K21" s="44">
        <f t="shared" si="12"/>
        <v>3640</v>
      </c>
      <c r="L21" s="23"/>
      <c r="M21" s="23"/>
      <c r="O21" s="47">
        <v>19</v>
      </c>
      <c r="P21" s="76">
        <v>185</v>
      </c>
      <c r="Q21" s="50">
        <f t="shared" si="3"/>
        <v>3065</v>
      </c>
      <c r="R21" s="48">
        <f t="shared" si="5"/>
        <v>9</v>
      </c>
      <c r="S21" s="77">
        <f t="shared" si="4"/>
        <v>0.50000000000002842</v>
      </c>
      <c r="T21" s="23"/>
    </row>
    <row r="22" spans="2:20" ht="18" customHeight="1">
      <c r="B22" s="42">
        <v>14</v>
      </c>
      <c r="C22" s="43"/>
      <c r="D22" s="44">
        <f t="shared" si="19"/>
        <v>1610</v>
      </c>
      <c r="E22" s="44">
        <f t="shared" si="14"/>
        <v>1960</v>
      </c>
      <c r="F22" s="44">
        <f t="shared" si="15"/>
        <v>2310</v>
      </c>
      <c r="G22" s="44">
        <f t="shared" si="16"/>
        <v>2590</v>
      </c>
      <c r="H22" s="44">
        <f t="shared" si="17"/>
        <v>2940</v>
      </c>
      <c r="I22" s="44">
        <f t="shared" si="18"/>
        <v>3290</v>
      </c>
      <c r="J22" s="44">
        <f t="shared" si="11"/>
        <v>3570</v>
      </c>
      <c r="K22" s="44">
        <f t="shared" si="12"/>
        <v>3920</v>
      </c>
      <c r="L22" s="23"/>
      <c r="M22" s="23"/>
      <c r="O22" s="47">
        <v>20</v>
      </c>
      <c r="P22" s="76">
        <v>185</v>
      </c>
      <c r="Q22" s="50">
        <f t="shared" si="3"/>
        <v>3250</v>
      </c>
      <c r="R22" s="48">
        <f t="shared" si="5"/>
        <v>9</v>
      </c>
      <c r="S22" s="77">
        <f t="shared" si="4"/>
        <v>18.999999999999993</v>
      </c>
      <c r="T22" s="23"/>
    </row>
    <row r="23" spans="2:20" ht="18" customHeight="1">
      <c r="B23" s="42">
        <v>15</v>
      </c>
      <c r="C23" s="43"/>
      <c r="D23" s="44">
        <f t="shared" si="19"/>
        <v>1725</v>
      </c>
      <c r="E23" s="44">
        <f t="shared" si="14"/>
        <v>2100</v>
      </c>
      <c r="F23" s="44">
        <f t="shared" si="15"/>
        <v>2475</v>
      </c>
      <c r="G23" s="44">
        <f t="shared" si="16"/>
        <v>2775</v>
      </c>
      <c r="H23" s="44">
        <f t="shared" si="17"/>
        <v>3150</v>
      </c>
      <c r="I23" s="44">
        <f t="shared" si="18"/>
        <v>3525</v>
      </c>
      <c r="J23" s="44">
        <f t="shared" si="11"/>
        <v>3825</v>
      </c>
      <c r="K23" s="44">
        <f t="shared" si="12"/>
        <v>4200</v>
      </c>
      <c r="L23" s="23"/>
      <c r="M23" s="23"/>
      <c r="O23" s="47">
        <v>21</v>
      </c>
      <c r="P23" s="76">
        <v>210</v>
      </c>
      <c r="Q23" s="50">
        <f t="shared" si="3"/>
        <v>3460</v>
      </c>
      <c r="R23" s="48">
        <f t="shared" si="5"/>
        <v>10</v>
      </c>
      <c r="S23" s="77">
        <f t="shared" si="4"/>
        <v>5.9999999999999787</v>
      </c>
      <c r="T23" s="23"/>
    </row>
    <row r="24" spans="2:20" ht="18" customHeight="1">
      <c r="B24" s="42">
        <v>16</v>
      </c>
      <c r="C24" s="43"/>
      <c r="D24" s="44">
        <f t="shared" si="19"/>
        <v>1840</v>
      </c>
      <c r="E24" s="44">
        <f t="shared" si="14"/>
        <v>2240</v>
      </c>
      <c r="F24" s="44">
        <f t="shared" si="15"/>
        <v>2640</v>
      </c>
      <c r="G24" s="44">
        <f t="shared" si="16"/>
        <v>2960</v>
      </c>
      <c r="H24" s="44">
        <f t="shared" si="17"/>
        <v>3360</v>
      </c>
      <c r="I24" s="44">
        <f t="shared" si="18"/>
        <v>3760</v>
      </c>
      <c r="J24" s="44">
        <f t="shared" si="11"/>
        <v>4080</v>
      </c>
      <c r="K24" s="44">
        <f t="shared" si="12"/>
        <v>4480</v>
      </c>
      <c r="L24" s="23"/>
      <c r="M24" s="23"/>
      <c r="O24" s="47">
        <v>22</v>
      </c>
      <c r="P24" s="76">
        <v>210</v>
      </c>
      <c r="Q24" s="50">
        <f t="shared" si="3"/>
        <v>3670</v>
      </c>
      <c r="R24" s="48">
        <f t="shared" si="5"/>
        <v>10</v>
      </c>
      <c r="S24" s="77">
        <f t="shared" si="4"/>
        <v>27.000000000000021</v>
      </c>
      <c r="T24" s="23"/>
    </row>
    <row r="25" spans="2:20" ht="18" customHeight="1">
      <c r="B25" s="42">
        <v>17</v>
      </c>
      <c r="C25" s="43"/>
      <c r="D25" s="44">
        <f t="shared" si="19"/>
        <v>1955</v>
      </c>
      <c r="E25" s="44">
        <f t="shared" si="14"/>
        <v>2380</v>
      </c>
      <c r="F25" s="44">
        <f t="shared" si="15"/>
        <v>2805</v>
      </c>
      <c r="G25" s="44">
        <f t="shared" si="16"/>
        <v>3145</v>
      </c>
      <c r="H25" s="44">
        <f t="shared" si="17"/>
        <v>3570</v>
      </c>
      <c r="I25" s="44">
        <f t="shared" si="18"/>
        <v>3995</v>
      </c>
      <c r="J25" s="44">
        <f t="shared" si="11"/>
        <v>4335</v>
      </c>
      <c r="K25" s="44">
        <f t="shared" si="12"/>
        <v>4760</v>
      </c>
      <c r="L25" s="23"/>
      <c r="M25" s="23"/>
      <c r="O25" s="47">
        <v>23</v>
      </c>
      <c r="P25" s="76">
        <v>210</v>
      </c>
      <c r="Q25" s="50">
        <f t="shared" si="3"/>
        <v>3880</v>
      </c>
      <c r="R25" s="48">
        <f t="shared" si="5"/>
        <v>11</v>
      </c>
      <c r="S25" s="77">
        <f t="shared" si="4"/>
        <v>14.000000000000011</v>
      </c>
      <c r="T25" s="23"/>
    </row>
    <row r="26" spans="2:20" ht="18" customHeight="1">
      <c r="B26" s="42">
        <v>18</v>
      </c>
      <c r="C26" s="43"/>
      <c r="D26" s="44">
        <f t="shared" si="19"/>
        <v>2070</v>
      </c>
      <c r="E26" s="44">
        <f t="shared" si="14"/>
        <v>2520</v>
      </c>
      <c r="F26" s="44">
        <f t="shared" si="15"/>
        <v>2970</v>
      </c>
      <c r="G26" s="44">
        <f t="shared" si="16"/>
        <v>3330</v>
      </c>
      <c r="H26" s="44">
        <f t="shared" si="17"/>
        <v>3780</v>
      </c>
      <c r="I26" s="44">
        <f t="shared" si="18"/>
        <v>4230</v>
      </c>
      <c r="J26" s="44">
        <f t="shared" si="11"/>
        <v>4590</v>
      </c>
      <c r="K26" s="44">
        <f t="shared" si="12"/>
        <v>5040</v>
      </c>
      <c r="L26" s="23"/>
      <c r="M26" s="23"/>
      <c r="O26" s="47">
        <v>24</v>
      </c>
      <c r="P26" s="76">
        <v>210</v>
      </c>
      <c r="Q26" s="50">
        <f t="shared" si="3"/>
        <v>4090</v>
      </c>
      <c r="R26" s="48">
        <f t="shared" si="5"/>
        <v>12</v>
      </c>
      <c r="S26" s="77">
        <f t="shared" si="4"/>
        <v>0.99999999999999645</v>
      </c>
      <c r="T26" s="23"/>
    </row>
    <row r="27" spans="2:20" ht="18" customHeight="1">
      <c r="B27" s="42">
        <v>19</v>
      </c>
      <c r="C27" s="43"/>
      <c r="D27" s="44">
        <f t="shared" si="19"/>
        <v>2185</v>
      </c>
      <c r="E27" s="44">
        <f t="shared" si="14"/>
        <v>2660</v>
      </c>
      <c r="F27" s="44">
        <f t="shared" si="15"/>
        <v>3135</v>
      </c>
      <c r="G27" s="44">
        <f t="shared" si="16"/>
        <v>3515</v>
      </c>
      <c r="H27" s="44">
        <f t="shared" si="17"/>
        <v>3990</v>
      </c>
      <c r="I27" s="44">
        <f t="shared" si="18"/>
        <v>4465</v>
      </c>
      <c r="J27" s="44">
        <f t="shared" si="11"/>
        <v>4845</v>
      </c>
      <c r="K27" s="44">
        <f t="shared" si="12"/>
        <v>5320</v>
      </c>
      <c r="L27" s="23"/>
      <c r="M27" s="23"/>
      <c r="O27" s="47">
        <v>25</v>
      </c>
      <c r="P27" s="76">
        <v>210</v>
      </c>
      <c r="Q27" s="50">
        <f t="shared" si="3"/>
        <v>4300</v>
      </c>
      <c r="R27" s="48">
        <f t="shared" si="5"/>
        <v>12</v>
      </c>
      <c r="S27" s="77">
        <f t="shared" si="4"/>
        <v>21.999999999999982</v>
      </c>
      <c r="T27" s="23"/>
    </row>
    <row r="28" spans="2:20" ht="18" customHeight="1">
      <c r="B28" s="42">
        <v>20</v>
      </c>
      <c r="C28" s="43"/>
      <c r="D28" s="44">
        <f>(ROUND(($B$5*1000/60)*(D$8/100)/5,0)*5)*B28</f>
        <v>2300</v>
      </c>
      <c r="E28" s="44">
        <f t="shared" si="14"/>
        <v>2800</v>
      </c>
      <c r="F28" s="44">
        <f t="shared" si="15"/>
        <v>3300</v>
      </c>
      <c r="G28" s="44">
        <f t="shared" si="16"/>
        <v>3700</v>
      </c>
      <c r="H28" s="44">
        <f t="shared" si="17"/>
        <v>4200</v>
      </c>
      <c r="I28" s="44">
        <f t="shared" si="18"/>
        <v>4700</v>
      </c>
      <c r="J28" s="44">
        <f t="shared" si="11"/>
        <v>5100</v>
      </c>
      <c r="K28" s="44">
        <f t="shared" si="12"/>
        <v>5600</v>
      </c>
      <c r="L28" s="23"/>
      <c r="M28" s="23"/>
      <c r="O28" s="47">
        <v>26</v>
      </c>
      <c r="P28" s="76">
        <v>255</v>
      </c>
      <c r="Q28" s="50">
        <f t="shared" si="3"/>
        <v>4555</v>
      </c>
      <c r="R28" s="48">
        <f t="shared" si="5"/>
        <v>13</v>
      </c>
      <c r="S28" s="77">
        <f t="shared" si="4"/>
        <v>13.499999999999982</v>
      </c>
      <c r="T28" s="23"/>
    </row>
    <row r="29" spans="2:20" ht="18" customHeight="1">
      <c r="O29" s="47">
        <v>27</v>
      </c>
      <c r="P29" s="76">
        <v>255</v>
      </c>
      <c r="Q29" s="50">
        <f t="shared" si="3"/>
        <v>4810</v>
      </c>
      <c r="R29" s="48">
        <f t="shared" si="5"/>
        <v>14</v>
      </c>
      <c r="S29" s="77">
        <f t="shared" si="4"/>
        <v>4.9999999999999822</v>
      </c>
      <c r="T29" s="23"/>
    </row>
    <row r="30" spans="2:20" ht="18" customHeight="1">
      <c r="O30" s="47">
        <v>28</v>
      </c>
      <c r="P30" s="76">
        <v>255</v>
      </c>
      <c r="Q30" s="50">
        <f t="shared" si="3"/>
        <v>5065</v>
      </c>
      <c r="R30" s="48">
        <f t="shared" si="5"/>
        <v>14</v>
      </c>
      <c r="S30" s="77">
        <f t="shared" si="4"/>
        <v>30.499999999999982</v>
      </c>
      <c r="T30" s="23"/>
    </row>
    <row r="31" spans="2:20" ht="18" customHeight="1">
      <c r="O31" s="47">
        <v>29</v>
      </c>
      <c r="P31" s="76">
        <v>255</v>
      </c>
      <c r="Q31" s="50">
        <f t="shared" si="3"/>
        <v>5320</v>
      </c>
      <c r="R31" s="48">
        <f t="shared" si="5"/>
        <v>15</v>
      </c>
      <c r="S31" s="77">
        <f t="shared" si="4"/>
        <v>21.999999999999982</v>
      </c>
      <c r="T31" s="23"/>
    </row>
    <row r="32" spans="2:20" ht="18" customHeight="1">
      <c r="O32" s="47">
        <v>30</v>
      </c>
      <c r="P32" s="76">
        <v>255</v>
      </c>
      <c r="Q32" s="50">
        <f t="shared" si="3"/>
        <v>5575</v>
      </c>
      <c r="R32" s="48">
        <f t="shared" si="5"/>
        <v>16</v>
      </c>
      <c r="S32" s="77">
        <f t="shared" si="4"/>
        <v>13.500000000000043</v>
      </c>
      <c r="T32" s="23"/>
    </row>
    <row r="33" spans="14:20" ht="18" customHeight="1">
      <c r="O33" s="41"/>
    </row>
    <row r="34" spans="14:20" ht="18" customHeight="1">
      <c r="N34" t="s">
        <v>26</v>
      </c>
      <c r="O34" s="41"/>
      <c r="T34" s="81"/>
    </row>
    <row r="35" spans="14:20" ht="18" customHeight="1">
      <c r="O35" s="41"/>
    </row>
    <row r="36" spans="14:20" ht="18" customHeight="1">
      <c r="N36" s="82" t="s">
        <v>27</v>
      </c>
    </row>
    <row r="37" spans="14:20" ht="18" customHeight="1"/>
    <row r="38" spans="14:20" ht="18" customHeight="1"/>
  </sheetData>
  <mergeCells count="7">
    <mergeCell ref="B2:M2"/>
    <mergeCell ref="D5:M5"/>
    <mergeCell ref="A8:A9"/>
    <mergeCell ref="B8:C8"/>
    <mergeCell ref="A1:N1"/>
    <mergeCell ref="D4:E4"/>
    <mergeCell ref="O1:T1"/>
  </mergeCells>
  <pageMargins left="0.7" right="0.7" top="0.75" bottom="0.75" header="0.3" footer="0.3"/>
  <pageSetup paperSize="9" scale="91" orientation="portrait" horizontalDpi="4294967295" verticalDpi="0" r:id="rId1"/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CD term</vt:lpstr>
      <vt:lpstr>Projet</vt:lpstr>
      <vt:lpstr>Evaluation</vt:lpstr>
      <vt:lpstr>Evaluation!Zone_d_impression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O.FEIGEAN</dc:creator>
  <cp:lastModifiedBy>OFeigean</cp:lastModifiedBy>
  <cp:lastPrinted>2012-01-27T12:29:22Z</cp:lastPrinted>
  <dcterms:created xsi:type="dcterms:W3CDTF">2010-12-04T17:18:04Z</dcterms:created>
  <dcterms:modified xsi:type="dcterms:W3CDTF">2012-01-27T12:29:37Z</dcterms:modified>
</cp:coreProperties>
</file>