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AN\eps\2021 22\Appli Excel GAIN\Doc Process\Exemples d' Applis EPS\"/>
    </mc:Choice>
  </mc:AlternateContent>
  <xr:revisionPtr revIDLastSave="0" documentId="13_ncr:1_{7EAB0CD7-AD3A-4361-9E2D-9E1508A26AEC}" xr6:coauthVersionLast="36" xr6:coauthVersionMax="36" xr10:uidLastSave="{00000000-0000-0000-0000-000000000000}"/>
  <workbookProtection workbookAlgorithmName="SHA-512" workbookHashValue="poPjsXvuRXG6v8sF5dpCA/ST0KLoOeaEffL2zOCTX2EnGXkMejTIljCAuUPWzdxDXa6ycZYhOAUeAZEK5eR6WQ==" workbookSaltValue="rME/ULyUawVHiPtsnpLA5Q==" workbookSpinCount="100000" lockStructure="1"/>
  <bookViews>
    <workbookView xWindow="0" yWindow="0" windowWidth="11520" windowHeight="6945" firstSheet="2" activeTab="7" xr2:uid="{31BB9A56-6FC3-49DD-8802-BB9660B39E9D}"/>
  </bookViews>
  <sheets>
    <sheet name="Parametres" sheetId="21" state="hidden" r:id="rId1"/>
    <sheet name="ALL_INPUT" sheetId="22" state="hidden" r:id="rId2"/>
    <sheet name="Coureur 1" sheetId="18" r:id="rId3"/>
    <sheet name="Coureur 2" sheetId="24" r:id="rId4"/>
    <sheet name="Coureur 3" sheetId="27" r:id="rId5"/>
    <sheet name="Coureur 4" sheetId="28" r:id="rId6"/>
    <sheet name="Evaluation 3è" sheetId="3" r:id="rId7"/>
    <sheet name="Vidéo" sheetId="29" r:id="rId8"/>
  </sheets>
  <definedNames>
    <definedName name="Classe_1">Parametres!$A:$A</definedName>
    <definedName name="Classe_2">Parametres!$B:$B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22" l="1"/>
  <c r="C18" i="22"/>
  <c r="D18" i="22"/>
  <c r="E18" i="22"/>
  <c r="F18" i="22"/>
  <c r="G18" i="22"/>
  <c r="I18" i="22"/>
  <c r="J18" i="22"/>
  <c r="K18" i="22"/>
  <c r="L18" i="22"/>
  <c r="M18" i="22"/>
  <c r="N18" i="22"/>
  <c r="O18" i="22"/>
  <c r="B19" i="22"/>
  <c r="C19" i="22"/>
  <c r="D19" i="22"/>
  <c r="E19" i="22"/>
  <c r="F19" i="22"/>
  <c r="G19" i="22"/>
  <c r="H19" i="22"/>
  <c r="I19" i="22"/>
  <c r="J19" i="22"/>
  <c r="K19" i="22"/>
  <c r="L19" i="22"/>
  <c r="M19" i="22"/>
  <c r="N19" i="22"/>
  <c r="O19" i="22"/>
  <c r="B20" i="22"/>
  <c r="C20" i="22"/>
  <c r="D20" i="22"/>
  <c r="E20" i="22"/>
  <c r="F20" i="22"/>
  <c r="G20" i="22"/>
  <c r="H20" i="22"/>
  <c r="I20" i="22"/>
  <c r="J20" i="22"/>
  <c r="K20" i="22"/>
  <c r="L20" i="22"/>
  <c r="M20" i="22"/>
  <c r="N20" i="22"/>
  <c r="O20" i="22"/>
  <c r="B21" i="22"/>
  <c r="C21" i="22"/>
  <c r="D21" i="22"/>
  <c r="E21" i="22"/>
  <c r="F21" i="22"/>
  <c r="G21" i="22"/>
  <c r="H21" i="22"/>
  <c r="I21" i="22"/>
  <c r="J21" i="22"/>
  <c r="K21" i="22"/>
  <c r="L21" i="22"/>
  <c r="M21" i="22"/>
  <c r="N21" i="22"/>
  <c r="O21" i="22"/>
  <c r="C17" i="22"/>
  <c r="D17" i="22"/>
  <c r="E17" i="22"/>
  <c r="F17" i="22"/>
  <c r="G17" i="22"/>
  <c r="H17" i="22"/>
  <c r="I17" i="22"/>
  <c r="J17" i="22"/>
  <c r="K17" i="22"/>
  <c r="L17" i="22"/>
  <c r="M17" i="22"/>
  <c r="N17" i="22"/>
  <c r="O17" i="22"/>
  <c r="B17" i="22"/>
  <c r="B13" i="22"/>
  <c r="C13" i="22"/>
  <c r="D13" i="22"/>
  <c r="E13" i="22"/>
  <c r="F13" i="22"/>
  <c r="G13" i="22"/>
  <c r="I13" i="22"/>
  <c r="J13" i="22"/>
  <c r="K13" i="22"/>
  <c r="L13" i="22"/>
  <c r="M13" i="22"/>
  <c r="N13" i="22"/>
  <c r="O13" i="22"/>
  <c r="B14" i="22"/>
  <c r="C14" i="22"/>
  <c r="D14" i="22"/>
  <c r="E14" i="22"/>
  <c r="F14" i="22"/>
  <c r="G14" i="22"/>
  <c r="H14" i="22"/>
  <c r="I14" i="22"/>
  <c r="J14" i="22"/>
  <c r="K14" i="22"/>
  <c r="L14" i="22"/>
  <c r="M14" i="22"/>
  <c r="N14" i="22"/>
  <c r="O14" i="22"/>
  <c r="B15" i="22"/>
  <c r="C15" i="22"/>
  <c r="D15" i="22"/>
  <c r="E15" i="22"/>
  <c r="F15" i="22"/>
  <c r="G15" i="22"/>
  <c r="H15" i="22"/>
  <c r="I15" i="22"/>
  <c r="J15" i="22"/>
  <c r="K15" i="22"/>
  <c r="L15" i="22"/>
  <c r="M15" i="22"/>
  <c r="N15" i="22"/>
  <c r="O15" i="22"/>
  <c r="B16" i="22"/>
  <c r="C16" i="22"/>
  <c r="D16" i="22"/>
  <c r="E16" i="22"/>
  <c r="F16" i="22"/>
  <c r="G16" i="22"/>
  <c r="H16" i="22"/>
  <c r="I16" i="22"/>
  <c r="J16" i="22"/>
  <c r="K16" i="22"/>
  <c r="L16" i="22"/>
  <c r="M16" i="22"/>
  <c r="N16" i="22"/>
  <c r="O16" i="22"/>
  <c r="C12" i="22"/>
  <c r="D12" i="22"/>
  <c r="E12" i="22"/>
  <c r="F12" i="22"/>
  <c r="G12" i="22"/>
  <c r="H12" i="22"/>
  <c r="I12" i="22"/>
  <c r="J12" i="22"/>
  <c r="K12" i="22"/>
  <c r="L12" i="22"/>
  <c r="M12" i="22"/>
  <c r="N12" i="22"/>
  <c r="O12" i="22"/>
  <c r="B12" i="22"/>
  <c r="B8" i="22"/>
  <c r="C8" i="22"/>
  <c r="D8" i="22"/>
  <c r="E8" i="22"/>
  <c r="F8" i="22"/>
  <c r="G8" i="22"/>
  <c r="I8" i="22"/>
  <c r="J8" i="22"/>
  <c r="K8" i="22"/>
  <c r="L8" i="22"/>
  <c r="M8" i="22"/>
  <c r="N8" i="22"/>
  <c r="O8" i="22"/>
  <c r="B9" i="22"/>
  <c r="C9" i="22"/>
  <c r="D9" i="22"/>
  <c r="E9" i="22"/>
  <c r="F9" i="22"/>
  <c r="G9" i="22"/>
  <c r="H9" i="22"/>
  <c r="I9" i="22"/>
  <c r="J9" i="22"/>
  <c r="K9" i="22"/>
  <c r="L9" i="22"/>
  <c r="M9" i="22"/>
  <c r="N9" i="22"/>
  <c r="O9" i="22"/>
  <c r="B10" i="22"/>
  <c r="C10" i="22"/>
  <c r="D10" i="22"/>
  <c r="E10" i="22"/>
  <c r="F10" i="22"/>
  <c r="G10" i="22"/>
  <c r="H10" i="22"/>
  <c r="I10" i="22"/>
  <c r="J10" i="22"/>
  <c r="K10" i="22"/>
  <c r="L10" i="22"/>
  <c r="M10" i="22"/>
  <c r="N10" i="22"/>
  <c r="O10" i="22"/>
  <c r="B11" i="22"/>
  <c r="C11" i="22"/>
  <c r="D11" i="22"/>
  <c r="E11" i="22"/>
  <c r="F11" i="22"/>
  <c r="G11" i="22"/>
  <c r="H11" i="22"/>
  <c r="I11" i="22"/>
  <c r="J11" i="22"/>
  <c r="K11" i="22"/>
  <c r="L11" i="22"/>
  <c r="M11" i="22"/>
  <c r="N11" i="22"/>
  <c r="O11" i="22"/>
  <c r="D7" i="22"/>
  <c r="E7" i="22"/>
  <c r="F7" i="22"/>
  <c r="G7" i="22"/>
  <c r="H7" i="22"/>
  <c r="I7" i="22"/>
  <c r="J7" i="22"/>
  <c r="K7" i="22"/>
  <c r="L7" i="22"/>
  <c r="M7" i="22"/>
  <c r="N7" i="22"/>
  <c r="O7" i="22"/>
  <c r="B3" i="22"/>
  <c r="C3" i="22"/>
  <c r="D3" i="22"/>
  <c r="E3" i="22"/>
  <c r="F3" i="22"/>
  <c r="G3" i="22"/>
  <c r="I3" i="22"/>
  <c r="J3" i="22"/>
  <c r="K3" i="22"/>
  <c r="L3" i="22"/>
  <c r="M3" i="22"/>
  <c r="N3" i="22"/>
  <c r="O3" i="22"/>
  <c r="B4" i="22"/>
  <c r="C4" i="22"/>
  <c r="D4" i="22"/>
  <c r="E4" i="22"/>
  <c r="F4" i="22"/>
  <c r="G4" i="22"/>
  <c r="H4" i="22"/>
  <c r="I4" i="22"/>
  <c r="J4" i="22"/>
  <c r="K4" i="22"/>
  <c r="L4" i="22"/>
  <c r="M4" i="22"/>
  <c r="N4" i="22"/>
  <c r="O4" i="22"/>
  <c r="B5" i="22"/>
  <c r="C5" i="22"/>
  <c r="D5" i="22"/>
  <c r="E5" i="22"/>
  <c r="F5" i="22"/>
  <c r="G5" i="22"/>
  <c r="H5" i="22"/>
  <c r="I5" i="22"/>
  <c r="J5" i="22"/>
  <c r="K5" i="22"/>
  <c r="L5" i="22"/>
  <c r="M5" i="22"/>
  <c r="N5" i="22"/>
  <c r="O5" i="22"/>
  <c r="B6" i="22"/>
  <c r="C6" i="22"/>
  <c r="D6" i="22"/>
  <c r="E6" i="22"/>
  <c r="F6" i="22"/>
  <c r="G6" i="22"/>
  <c r="H6" i="22"/>
  <c r="I6" i="22"/>
  <c r="J6" i="22"/>
  <c r="K6" i="22"/>
  <c r="L6" i="22"/>
  <c r="M6" i="22"/>
  <c r="N6" i="22"/>
  <c r="O6" i="22"/>
  <c r="D2" i="22"/>
  <c r="E2" i="22"/>
  <c r="F2" i="22"/>
  <c r="G2" i="22"/>
  <c r="H2" i="22"/>
  <c r="J2" i="22"/>
  <c r="K2" i="22"/>
  <c r="L2" i="22"/>
  <c r="M2" i="22"/>
  <c r="N2" i="22"/>
  <c r="O2" i="22"/>
  <c r="L6" i="28"/>
  <c r="K6" i="28"/>
  <c r="J6" i="28"/>
  <c r="I6" i="28"/>
  <c r="H6" i="28"/>
  <c r="G6" i="28"/>
  <c r="F6" i="28"/>
  <c r="L5" i="28"/>
  <c r="K5" i="28"/>
  <c r="J5" i="28"/>
  <c r="I5" i="28"/>
  <c r="H5" i="28"/>
  <c r="G5" i="28"/>
  <c r="F5" i="28"/>
  <c r="L4" i="28"/>
  <c r="K4" i="28"/>
  <c r="J4" i="28"/>
  <c r="I4" i="28"/>
  <c r="H4" i="28"/>
  <c r="G4" i="28"/>
  <c r="F4" i="28"/>
  <c r="L3" i="28"/>
  <c r="K3" i="28"/>
  <c r="J3" i="28"/>
  <c r="I3" i="28"/>
  <c r="G3" i="28"/>
  <c r="F3" i="28"/>
  <c r="L2" i="28"/>
  <c r="K2" i="28"/>
  <c r="J2" i="28"/>
  <c r="I2" i="28"/>
  <c r="H2" i="28"/>
  <c r="G2" i="28"/>
  <c r="F2" i="28"/>
  <c r="E2" i="28"/>
  <c r="D2" i="28"/>
  <c r="C2" i="28"/>
  <c r="B2" i="28"/>
  <c r="L6" i="27"/>
  <c r="K6" i="27"/>
  <c r="J6" i="27"/>
  <c r="I6" i="27"/>
  <c r="H6" i="27"/>
  <c r="G6" i="27"/>
  <c r="F6" i="27"/>
  <c r="L5" i="27"/>
  <c r="K5" i="27"/>
  <c r="J5" i="27"/>
  <c r="I5" i="27"/>
  <c r="H5" i="27"/>
  <c r="G5" i="27"/>
  <c r="F5" i="27"/>
  <c r="L4" i="27"/>
  <c r="K4" i="27"/>
  <c r="J4" i="27"/>
  <c r="I4" i="27"/>
  <c r="H4" i="27"/>
  <c r="G4" i="27"/>
  <c r="F4" i="27"/>
  <c r="L3" i="27"/>
  <c r="K3" i="27"/>
  <c r="J3" i="27"/>
  <c r="I3" i="27"/>
  <c r="G3" i="27"/>
  <c r="F3" i="27"/>
  <c r="L2" i="27"/>
  <c r="K2" i="27"/>
  <c r="J2" i="27"/>
  <c r="I2" i="27"/>
  <c r="H2" i="27"/>
  <c r="G2" i="27"/>
  <c r="F2" i="27"/>
  <c r="E2" i="27"/>
  <c r="D2" i="27"/>
  <c r="C2" i="27"/>
  <c r="B2" i="27"/>
  <c r="L6" i="24"/>
  <c r="K6" i="24"/>
  <c r="J6" i="24"/>
  <c r="I6" i="24"/>
  <c r="H6" i="24"/>
  <c r="G6" i="24"/>
  <c r="F6" i="24"/>
  <c r="L5" i="24"/>
  <c r="K5" i="24"/>
  <c r="J5" i="24"/>
  <c r="I5" i="24"/>
  <c r="H5" i="24"/>
  <c r="G5" i="24"/>
  <c r="F5" i="24"/>
  <c r="L4" i="24"/>
  <c r="K4" i="24"/>
  <c r="J4" i="24"/>
  <c r="I4" i="24"/>
  <c r="H4" i="24"/>
  <c r="G4" i="24"/>
  <c r="F4" i="24"/>
  <c r="L3" i="24"/>
  <c r="K3" i="24"/>
  <c r="J3" i="24"/>
  <c r="I3" i="24"/>
  <c r="G3" i="24"/>
  <c r="F3" i="24"/>
  <c r="L2" i="24"/>
  <c r="K2" i="24"/>
  <c r="J2" i="24"/>
  <c r="I2" i="24"/>
  <c r="H2" i="24"/>
  <c r="G2" i="24"/>
  <c r="F2" i="24"/>
  <c r="E2" i="24"/>
  <c r="D2" i="24"/>
  <c r="C2" i="24"/>
  <c r="C7" i="22" s="1"/>
  <c r="B2" i="24"/>
  <c r="B7" i="22" s="1"/>
  <c r="H6" i="18"/>
  <c r="I6" i="18"/>
  <c r="J6" i="18"/>
  <c r="G6" i="18"/>
  <c r="H5" i="18"/>
  <c r="I5" i="18"/>
  <c r="J5" i="18"/>
  <c r="G5" i="18"/>
  <c r="H4" i="18"/>
  <c r="I4" i="18"/>
  <c r="J4" i="18"/>
  <c r="G4" i="18"/>
  <c r="L3" i="18"/>
  <c r="L4" i="18"/>
  <c r="L5" i="18"/>
  <c r="L6" i="18"/>
  <c r="K3" i="18"/>
  <c r="K4" i="18"/>
  <c r="K5" i="18"/>
  <c r="K6" i="18"/>
  <c r="L2" i="18"/>
  <c r="K2" i="18"/>
  <c r="I3" i="18"/>
  <c r="J3" i="18"/>
  <c r="G3" i="18"/>
  <c r="F3" i="18"/>
  <c r="F4" i="18"/>
  <c r="F5" i="18"/>
  <c r="F6" i="18"/>
  <c r="F2" i="18"/>
  <c r="H2" i="18"/>
  <c r="I2" i="18"/>
  <c r="I2" i="22" s="1"/>
  <c r="J2" i="18"/>
  <c r="G2" i="18"/>
  <c r="C2" i="18"/>
  <c r="C2" i="22" s="1"/>
  <c r="D2" i="18"/>
  <c r="E2" i="18"/>
  <c r="B2" i="18"/>
  <c r="B2" i="22" s="1"/>
  <c r="AC10" i="3" l="1"/>
  <c r="AC9" i="3"/>
  <c r="AC8" i="3"/>
  <c r="AC7" i="3"/>
  <c r="AG47" i="18"/>
  <c r="AF47" i="18"/>
  <c r="AH99" i="18"/>
  <c r="AG99" i="18"/>
  <c r="AF99" i="18"/>
  <c r="AE99" i="18"/>
  <c r="AH98" i="18"/>
  <c r="AG98" i="18"/>
  <c r="AF98" i="18"/>
  <c r="AD98" i="27" s="1"/>
  <c r="AF97" i="27" s="1"/>
  <c r="AE98" i="18"/>
  <c r="AD98" i="24" s="1"/>
  <c r="AF97" i="24" s="1"/>
  <c r="AH86" i="18"/>
  <c r="AG86" i="18"/>
  <c r="AF86" i="18"/>
  <c r="AD85" i="27" s="1"/>
  <c r="AF84" i="27" s="1"/>
  <c r="AE86" i="18"/>
  <c r="AH85" i="18"/>
  <c r="AG85" i="18"/>
  <c r="AF85" i="18"/>
  <c r="AD85" i="28" s="1"/>
  <c r="AF84" i="28" s="1"/>
  <c r="AE85" i="18"/>
  <c r="AH73" i="18"/>
  <c r="AG73" i="18"/>
  <c r="AF73" i="18"/>
  <c r="AE73" i="18"/>
  <c r="AH72" i="18"/>
  <c r="AG72" i="18"/>
  <c r="AF72" i="18"/>
  <c r="AD72" i="27" s="1"/>
  <c r="AF71" i="27" s="1"/>
  <c r="AE72" i="18"/>
  <c r="AG60" i="18"/>
  <c r="AF60" i="18"/>
  <c r="AE59" i="18"/>
  <c r="AH60" i="18"/>
  <c r="AE60" i="18"/>
  <c r="AH59" i="18"/>
  <c r="AG59" i="18"/>
  <c r="AD59" i="18" s="1"/>
  <c r="AF59" i="18"/>
  <c r="AH47" i="18"/>
  <c r="AH46" i="18"/>
  <c r="AG46" i="18"/>
  <c r="AD46" i="28" s="1"/>
  <c r="AF45" i="28" s="1"/>
  <c r="AF46" i="18"/>
  <c r="AH97" i="28"/>
  <c r="AE97" i="28"/>
  <c r="AJ95" i="28"/>
  <c r="AJ92" i="28"/>
  <c r="AJ91" i="28"/>
  <c r="AJ90" i="28"/>
  <c r="AJ89" i="28"/>
  <c r="AJ88" i="28"/>
  <c r="AJ93" i="28" s="1"/>
  <c r="AJ97" i="28" s="1"/>
  <c r="AJ94" i="28" s="1"/>
  <c r="AD96" i="28" s="1"/>
  <c r="AH84" i="28"/>
  <c r="AE84" i="28"/>
  <c r="AJ82" i="28"/>
  <c r="AJ79" i="28"/>
  <c r="AJ78" i="28"/>
  <c r="AJ77" i="28"/>
  <c r="AJ76" i="28"/>
  <c r="AJ80" i="28" s="1"/>
  <c r="AJ84" i="28" s="1"/>
  <c r="AJ81" i="28" s="1"/>
  <c r="AD83" i="28" s="1"/>
  <c r="AJ75" i="28"/>
  <c r="AH71" i="28"/>
  <c r="AE71" i="28"/>
  <c r="AJ69" i="28"/>
  <c r="AJ66" i="28"/>
  <c r="AJ65" i="28"/>
  <c r="AJ64" i="28"/>
  <c r="AJ63" i="28"/>
  <c r="AJ62" i="28"/>
  <c r="AJ67" i="28" s="1"/>
  <c r="AJ71" i="28" s="1"/>
  <c r="AJ68" i="28" s="1"/>
  <c r="AD70" i="28" s="1"/>
  <c r="AJ61" i="28"/>
  <c r="AH58" i="28"/>
  <c r="AE58" i="28"/>
  <c r="AJ56" i="28"/>
  <c r="AJ53" i="28"/>
  <c r="AJ52" i="28"/>
  <c r="AJ51" i="28"/>
  <c r="AJ50" i="28"/>
  <c r="AJ49" i="28"/>
  <c r="AJ54" i="28" s="1"/>
  <c r="AJ58" i="28" s="1"/>
  <c r="AJ55" i="28" s="1"/>
  <c r="AD57" i="28" s="1"/>
  <c r="AH45" i="28"/>
  <c r="AE45" i="28"/>
  <c r="AJ43" i="28"/>
  <c r="AJ40" i="28"/>
  <c r="AJ39" i="28"/>
  <c r="AJ38" i="28"/>
  <c r="AJ37" i="28"/>
  <c r="AJ36" i="28"/>
  <c r="AJ41" i="28" s="1"/>
  <c r="AJ45" i="28" s="1"/>
  <c r="AJ42" i="28" s="1"/>
  <c r="AD44" i="28" s="1"/>
  <c r="AK32" i="28"/>
  <c r="AK31" i="28"/>
  <c r="CR27" i="28" s="1"/>
  <c r="AK27" i="28"/>
  <c r="AE32" i="28" s="1"/>
  <c r="AK24" i="28"/>
  <c r="AE31" i="28" s="1"/>
  <c r="AK23" i="28"/>
  <c r="CR18" i="28"/>
  <c r="CR17" i="28"/>
  <c r="CR16" i="28"/>
  <c r="AH97" i="27"/>
  <c r="AE97" i="27"/>
  <c r="AJ95" i="27"/>
  <c r="AJ92" i="27"/>
  <c r="AJ91" i="27"/>
  <c r="AJ90" i="27"/>
  <c r="AJ89" i="27"/>
  <c r="AJ88" i="27"/>
  <c r="AH84" i="27"/>
  <c r="AE84" i="27"/>
  <c r="AJ82" i="27"/>
  <c r="AJ79" i="27"/>
  <c r="AJ78" i="27"/>
  <c r="AJ77" i="27"/>
  <c r="AJ76" i="27"/>
  <c r="AJ75" i="27"/>
  <c r="AH71" i="27"/>
  <c r="AE71" i="27"/>
  <c r="AJ69" i="27"/>
  <c r="AJ66" i="27"/>
  <c r="AJ65" i="27"/>
  <c r="AJ64" i="27"/>
  <c r="AJ63" i="27"/>
  <c r="AJ62" i="27"/>
  <c r="AJ61" i="27"/>
  <c r="AH58" i="27"/>
  <c r="AE58" i="27"/>
  <c r="AJ56" i="27"/>
  <c r="AJ53" i="27"/>
  <c r="AJ52" i="27"/>
  <c r="AJ51" i="27"/>
  <c r="AJ50" i="27"/>
  <c r="AJ54" i="27" s="1"/>
  <c r="AJ58" i="27" s="1"/>
  <c r="AJ55" i="27" s="1"/>
  <c r="AD57" i="27" s="1"/>
  <c r="AJ49" i="27"/>
  <c r="AH45" i="27"/>
  <c r="AE45" i="27"/>
  <c r="AJ43" i="27"/>
  <c r="AJ40" i="27"/>
  <c r="AJ39" i="27"/>
  <c r="AJ38" i="27"/>
  <c r="AJ37" i="27"/>
  <c r="AJ41" i="27" s="1"/>
  <c r="AJ45" i="27" s="1"/>
  <c r="AJ42" i="27" s="1"/>
  <c r="AD44" i="27" s="1"/>
  <c r="AJ36" i="27"/>
  <c r="AK32" i="27"/>
  <c r="AE32" i="27" s="1"/>
  <c r="AK31" i="27"/>
  <c r="AK27" i="27"/>
  <c r="AK24" i="27"/>
  <c r="AE31" i="27" s="1"/>
  <c r="AK23" i="27"/>
  <c r="CR23" i="27" s="1"/>
  <c r="CR18" i="27"/>
  <c r="CR17" i="27"/>
  <c r="CR16" i="27"/>
  <c r="AE47" i="18"/>
  <c r="AE46" i="18"/>
  <c r="AH97" i="24"/>
  <c r="AE97" i="24"/>
  <c r="AJ95" i="24"/>
  <c r="AJ92" i="24"/>
  <c r="AJ91" i="24"/>
  <c r="AJ90" i="24"/>
  <c r="AJ89" i="24"/>
  <c r="AJ88" i="24"/>
  <c r="AH84" i="24"/>
  <c r="AE84" i="24"/>
  <c r="AJ82" i="24"/>
  <c r="AJ79" i="24"/>
  <c r="AJ78" i="24"/>
  <c r="AJ77" i="24"/>
  <c r="AJ76" i="24"/>
  <c r="AJ80" i="24" s="1"/>
  <c r="AJ84" i="24" s="1"/>
  <c r="AJ81" i="24" s="1"/>
  <c r="AD83" i="24" s="1"/>
  <c r="AJ75" i="24"/>
  <c r="AH71" i="24"/>
  <c r="AE71" i="24"/>
  <c r="AJ69" i="24"/>
  <c r="AJ66" i="24"/>
  <c r="AJ65" i="24"/>
  <c r="AJ64" i="24"/>
  <c r="AJ63" i="24"/>
  <c r="AJ62" i="24"/>
  <c r="AJ67" i="24" s="1"/>
  <c r="AJ71" i="24" s="1"/>
  <c r="AJ68" i="24" s="1"/>
  <c r="AD70" i="24" s="1"/>
  <c r="AJ61" i="24"/>
  <c r="AH58" i="24"/>
  <c r="AE58" i="24"/>
  <c r="AJ56" i="24"/>
  <c r="AJ53" i="24"/>
  <c r="AJ52" i="24"/>
  <c r="AJ51" i="24"/>
  <c r="AJ50" i="24"/>
  <c r="AJ49" i="24"/>
  <c r="AH45" i="24"/>
  <c r="AE45" i="24"/>
  <c r="AJ43" i="24"/>
  <c r="AJ40" i="24"/>
  <c r="AJ39" i="24"/>
  <c r="AJ38" i="24"/>
  <c r="AJ37" i="24"/>
  <c r="AJ41" i="24" s="1"/>
  <c r="AJ45" i="24" s="1"/>
  <c r="AJ42" i="24" s="1"/>
  <c r="AD44" i="24" s="1"/>
  <c r="AJ36" i="24"/>
  <c r="AK32" i="24"/>
  <c r="AK31" i="24"/>
  <c r="AK27" i="24"/>
  <c r="AK24" i="24"/>
  <c r="AE31" i="24" s="1"/>
  <c r="AK23" i="24"/>
  <c r="CR23" i="24" s="1"/>
  <c r="CR18" i="24"/>
  <c r="CR17" i="24"/>
  <c r="CR16" i="24"/>
  <c r="AJ80" i="27" l="1"/>
  <c r="AJ84" i="27" s="1"/>
  <c r="AJ81" i="27" s="1"/>
  <c r="AD83" i="27" s="1"/>
  <c r="AJ54" i="24"/>
  <c r="AJ58" i="24" s="1"/>
  <c r="AJ55" i="24" s="1"/>
  <c r="AD57" i="24" s="1"/>
  <c r="AD59" i="28"/>
  <c r="AF58" i="28" s="1"/>
  <c r="H3" i="28" s="1"/>
  <c r="H18" i="22" s="1"/>
  <c r="AD46" i="24"/>
  <c r="AD59" i="24"/>
  <c r="AF58" i="24" s="1"/>
  <c r="H3" i="24" s="1"/>
  <c r="H8" i="22" s="1"/>
  <c r="AD59" i="27"/>
  <c r="AF58" i="27" s="1"/>
  <c r="H3" i="27" s="1"/>
  <c r="H13" i="22" s="1"/>
  <c r="AD72" i="28"/>
  <c r="AF71" i="28" s="1"/>
  <c r="AD98" i="28"/>
  <c r="AF97" i="28" s="1"/>
  <c r="AD46" i="27"/>
  <c r="AF45" i="27" s="1"/>
  <c r="AD72" i="18"/>
  <c r="AD85" i="18"/>
  <c r="AD98" i="18"/>
  <c r="AJ93" i="27"/>
  <c r="AJ97" i="27" s="1"/>
  <c r="AJ94" i="27" s="1"/>
  <c r="AD96" i="27" s="1"/>
  <c r="AJ67" i="27"/>
  <c r="AJ71" i="27" s="1"/>
  <c r="AJ68" i="27" s="1"/>
  <c r="AD70" i="27" s="1"/>
  <c r="AD46" i="18"/>
  <c r="AD85" i="24"/>
  <c r="AF84" i="24" s="1"/>
  <c r="AD72" i="24"/>
  <c r="AF71" i="24" s="1"/>
  <c r="AF45" i="24"/>
  <c r="AE32" i="24"/>
  <c r="AJ93" i="24"/>
  <c r="AJ97" i="24" s="1"/>
  <c r="AJ94" i="24" s="1"/>
  <c r="AD96" i="24" s="1"/>
  <c r="CR27" i="24"/>
  <c r="CR19" i="24" s="1"/>
  <c r="CT27" i="28"/>
  <c r="CR19" i="28"/>
  <c r="CR23" i="28"/>
  <c r="CR15" i="27"/>
  <c r="CT23" i="27"/>
  <c r="CR27" i="27"/>
  <c r="CR15" i="24"/>
  <c r="CT23" i="24"/>
  <c r="CT27" i="24" l="1"/>
  <c r="CS14" i="24"/>
  <c r="CT23" i="28"/>
  <c r="CR15" i="28"/>
  <c r="CS14" i="28" s="1"/>
  <c r="CR19" i="27"/>
  <c r="CT27" i="27"/>
  <c r="CS14" i="27"/>
  <c r="AH97" i="18" l="1"/>
  <c r="AE97" i="18"/>
  <c r="AJ95" i="18"/>
  <c r="AJ92" i="18"/>
  <c r="AJ91" i="18"/>
  <c r="AJ90" i="18"/>
  <c r="AJ89" i="18"/>
  <c r="AJ88" i="18"/>
  <c r="AH84" i="18"/>
  <c r="AE84" i="18"/>
  <c r="AJ82" i="18"/>
  <c r="AJ79" i="18"/>
  <c r="AJ78" i="18"/>
  <c r="AJ77" i="18"/>
  <c r="AJ76" i="18"/>
  <c r="AJ75" i="18"/>
  <c r="AH71" i="18"/>
  <c r="AE71" i="18"/>
  <c r="AJ69" i="18"/>
  <c r="AJ66" i="18"/>
  <c r="AJ65" i="18"/>
  <c r="AJ64" i="18"/>
  <c r="AJ63" i="18"/>
  <c r="AJ62" i="18"/>
  <c r="AH58" i="18"/>
  <c r="AE58" i="18"/>
  <c r="AJ56" i="18"/>
  <c r="AJ53" i="18"/>
  <c r="AJ52" i="18"/>
  <c r="AJ51" i="18"/>
  <c r="AJ50" i="18"/>
  <c r="AJ49" i="18"/>
  <c r="AJ61" i="18"/>
  <c r="AH45" i="18"/>
  <c r="AE45" i="18"/>
  <c r="AJ43" i="18"/>
  <c r="AJ40" i="18"/>
  <c r="AJ39" i="18"/>
  <c r="AJ38" i="18"/>
  <c r="AJ37" i="18"/>
  <c r="AJ36" i="18"/>
  <c r="AK32" i="18"/>
  <c r="AK31" i="18"/>
  <c r="AK27" i="18"/>
  <c r="AK24" i="18"/>
  <c r="AK23" i="18"/>
  <c r="CR18" i="18"/>
  <c r="CR17" i="18"/>
  <c r="CR16" i="18"/>
  <c r="AJ67" i="18" l="1"/>
  <c r="AJ71" i="18" s="1"/>
  <c r="AJ68" i="18" s="1"/>
  <c r="AD70" i="18" s="1"/>
  <c r="AE32" i="18"/>
  <c r="AJ80" i="18"/>
  <c r="AJ84" i="18" s="1"/>
  <c r="AJ81" i="18" s="1"/>
  <c r="AD83" i="18" s="1"/>
  <c r="AJ93" i="18"/>
  <c r="AJ97" i="18" s="1"/>
  <c r="AJ94" i="18" s="1"/>
  <c r="AD96" i="18" s="1"/>
  <c r="AE31" i="18"/>
  <c r="AJ41" i="18"/>
  <c r="AJ45" i="18" s="1"/>
  <c r="AJ42" i="18" s="1"/>
  <c r="AD44" i="18" s="1"/>
  <c r="AJ54" i="18"/>
  <c r="AJ58" i="18" s="1"/>
  <c r="AJ55" i="18" s="1"/>
  <c r="AD57" i="18" s="1"/>
  <c r="AF71" i="18"/>
  <c r="AF97" i="18"/>
  <c r="AF84" i="18"/>
  <c r="CR23" i="18"/>
  <c r="CR27" i="18"/>
  <c r="AF58" i="18" l="1"/>
  <c r="H3" i="18" s="1"/>
  <c r="H3" i="22" s="1"/>
  <c r="CR19" i="18"/>
  <c r="CT27" i="18"/>
  <c r="CR15" i="18"/>
  <c r="CT23" i="18"/>
  <c r="CS14" i="18" l="1"/>
  <c r="AF45" i="18" l="1"/>
  <c r="AH8" i="3" l="1"/>
  <c r="AE106" i="24" s="1"/>
  <c r="AH9" i="3"/>
  <c r="AE106" i="27" s="1"/>
  <c r="AH10" i="3"/>
  <c r="AE106" i="28" s="1"/>
  <c r="AH7" i="3"/>
  <c r="AE106" i="18" s="1"/>
  <c r="AH11" i="3" l="1"/>
  <c r="AE107" i="27" l="1"/>
  <c r="AE107" i="28"/>
  <c r="AE107" i="18"/>
  <c r="AE107" i="24"/>
</calcChain>
</file>

<file path=xl/sharedStrings.xml><?xml version="1.0" encoding="utf-8"?>
<sst xmlns="http://schemas.openxmlformats.org/spreadsheetml/2006/main" count="1196" uniqueCount="208">
  <si>
    <t>Leçon 1</t>
  </si>
  <si>
    <t>Leçon 3</t>
  </si>
  <si>
    <t>km/h</t>
  </si>
  <si>
    <t>VMA  retenue</t>
  </si>
  <si>
    <t>1min30</t>
  </si>
  <si>
    <t>3min</t>
  </si>
  <si>
    <t>Coureur 1</t>
  </si>
  <si>
    <t>Coureur 2</t>
  </si>
  <si>
    <t>Coureur 3</t>
  </si>
  <si>
    <t>Coureur 4</t>
  </si>
  <si>
    <t>Coureur 5</t>
  </si>
  <si>
    <t>Leçon 4</t>
  </si>
  <si>
    <t xml:space="preserve">1'30+3'+3'+3'+1'30 </t>
  </si>
  <si>
    <t>1'30</t>
  </si>
  <si>
    <t>3'</t>
  </si>
  <si>
    <t>% VMA réalisés</t>
  </si>
  <si>
    <t>Ressentis (fréquences cardiaques, bpm...)</t>
  </si>
  <si>
    <t>Observation</t>
  </si>
  <si>
    <t>Course</t>
  </si>
  <si>
    <t>Objectifs en %</t>
  </si>
  <si>
    <t>distance réalisées en mètres</t>
  </si>
  <si>
    <t>Correction de l'observation</t>
  </si>
  <si>
    <t xml:space="preserve">Observateur </t>
  </si>
  <si>
    <t>Qualité de l'observation</t>
  </si>
  <si>
    <t>sur 5</t>
  </si>
  <si>
    <t>Réussites Coureur</t>
  </si>
  <si>
    <t>Sensations musculaires</t>
  </si>
  <si>
    <t>Muscles tétanisés, très durs</t>
  </si>
  <si>
    <t>Fatigue musculaire intense, muscles durs</t>
  </si>
  <si>
    <t>Contraction plus intenses</t>
  </si>
  <si>
    <t>Maximal, extrêmement dur</t>
  </si>
  <si>
    <t>Très dur</t>
  </si>
  <si>
    <t>Dur</t>
  </si>
  <si>
    <t>Un peu dur</t>
  </si>
  <si>
    <t>Léger</t>
  </si>
  <si>
    <t>Respiration</t>
  </si>
  <si>
    <t xml:space="preserve">Chaleur </t>
  </si>
  <si>
    <t xml:space="preserve">Sensation d'étouffer </t>
  </si>
  <si>
    <t>Très chaud</t>
  </si>
  <si>
    <t>Chaud</t>
  </si>
  <si>
    <t>Tiédeur</t>
  </si>
  <si>
    <t>Respiration très rapide / très éssouflé</t>
  </si>
  <si>
    <t>Respiration rapide / essouflé</t>
  </si>
  <si>
    <t>Respiration plus rapide</t>
  </si>
  <si>
    <t>Respiration "agréable"</t>
  </si>
  <si>
    <t>A bout de souffle / très désagréable</t>
  </si>
  <si>
    <t xml:space="preserve">Je n'ai pas fini la leçon </t>
  </si>
  <si>
    <t xml:space="preserve">J'ai deux courses ou plus en dessous des % attendus </t>
  </si>
  <si>
    <t>J'ai dépassé les % de VMA attendus</t>
  </si>
  <si>
    <t>J'ai réussi, atteint les % de VMA attendus</t>
  </si>
  <si>
    <t>J'ai réussi partiellement, une course en dessous des % de VMA attendus</t>
  </si>
  <si>
    <t>Conseils et avis</t>
  </si>
  <si>
    <t>Bonne capacité aérobie Peut-être en gardes-tu un peu !?</t>
  </si>
  <si>
    <t>Assez bonne capacité ou Doute sur l'estimation de ta VMA</t>
  </si>
  <si>
    <t xml:space="preserve">Engagement qui questionne </t>
  </si>
  <si>
    <t>Il te faut faire attention à bien gérer tes différentes courses et allures. Parfois trop vite ?!</t>
  </si>
  <si>
    <t>Attention à bien gérer tes différentes courses Ton coach te donne t'il toutes les indications nécessaires pour gérer ton effort. Tu doit être parfois trop vite !?</t>
  </si>
  <si>
    <t>Engagement qui questionne !</t>
  </si>
  <si>
    <t>Hop Hop Hop ! Trop de variations  d'allures et tu es clairement parfois, beaucoup trop vite !</t>
  </si>
  <si>
    <t>Hop Hop Hop ! Trop de variations  d'allures et tu es clairement parfois, trop vite !</t>
  </si>
  <si>
    <t>Blessure ou … tu n'es pas au max !?</t>
  </si>
  <si>
    <t>Peut-être en gardes-tu un peu !?</t>
  </si>
  <si>
    <t>Perception de l'effort</t>
  </si>
  <si>
    <t xml:space="preserve">Leçon 2 </t>
  </si>
  <si>
    <t>Fatigue musculaire intense, muscles plus durs</t>
  </si>
  <si>
    <t>dispense ponctuelle OU absence</t>
  </si>
  <si>
    <t>Attention à bien gérer tes différentes courses Ton coach te donne t'il toutes les indications nécessaires pour gérer ton effort ? Tu dois être parfois bien vite !?</t>
  </si>
  <si>
    <t>Aide Coach %</t>
  </si>
  <si>
    <t xml:space="preserve">distance réalisée en mètres </t>
  </si>
  <si>
    <t>GROUPE</t>
  </si>
  <si>
    <t>COUREURS</t>
  </si>
  <si>
    <t>Score Collectif            (le 3636)</t>
  </si>
  <si>
    <t>Evaluateur(s)</t>
  </si>
  <si>
    <t>GROUPE 1</t>
  </si>
  <si>
    <t>GROUPE 2</t>
  </si>
  <si>
    <t>GROUPE 3</t>
  </si>
  <si>
    <t>GROUPE 4</t>
  </si>
  <si>
    <t>GROUPE 5</t>
  </si>
  <si>
    <t>GROUPE 6</t>
  </si>
  <si>
    <t>GROUPE 7</t>
  </si>
  <si>
    <t>GROUPE 8</t>
  </si>
  <si>
    <t xml:space="preserve">Mon score individuel sur 1212 points : </t>
  </si>
  <si>
    <t xml:space="preserve">Notre score collectif sur 3636 points : </t>
  </si>
  <si>
    <t>C1</t>
  </si>
  <si>
    <t>C2</t>
  </si>
  <si>
    <t>C3</t>
  </si>
  <si>
    <t>C4</t>
  </si>
  <si>
    <t>Autre</t>
  </si>
  <si>
    <t>S'intéresser et essayer de comprendre pour aider mon partenaire</t>
  </si>
  <si>
    <t xml:space="preserve">Se faire aider ! Croiser la colonne %VMA avec les lignes de temps </t>
  </si>
  <si>
    <t>Rester concentré tout au long des courses et récupération de mon partenaire !</t>
  </si>
  <si>
    <t>Poursuivre ainsi et demander un chrono pour donner plus d'indications à mon partenaire</t>
  </si>
  <si>
    <t>Travailler ! S'y mettre sérieusement !</t>
  </si>
  <si>
    <t>Auto Analyse</t>
  </si>
  <si>
    <t>J'ai réussi partiellement. Une course en dessous des % de VMA attendus</t>
  </si>
  <si>
    <t>J'ai réussi. J'ai atteint les % de VMA attendus</t>
  </si>
  <si>
    <t>Pour que je progresse en tant que Coach ↓</t>
  </si>
  <si>
    <t>Pour que mon coach (d'aujourd'hui) progresse ↓</t>
  </si>
  <si>
    <t>Scores individuels            (le 1212)</t>
  </si>
  <si>
    <t>Classe</t>
  </si>
  <si>
    <t>Nom Prénom</t>
  </si>
  <si>
    <t>Forte capacité aérobie et bonne gestion de l'effort</t>
  </si>
  <si>
    <t>Très bonne capacité aérobie et bonne gestion de l'effort</t>
  </si>
  <si>
    <t>Erreur</t>
  </si>
  <si>
    <t xml:space="preserve">Être plus proche et/ou pousser un peu plus la voix pour que mon partenaire m'entende. </t>
  </si>
  <si>
    <t xml:space="preserve">Choix du contenu de la leçon : </t>
  </si>
  <si>
    <t>Sensation d'échauffement musculaire</t>
  </si>
  <si>
    <t>Il ne m'a pas aidé du tout</t>
  </si>
  <si>
    <t>Il ne m'a pas parlé OU la feuille est mal remplie</t>
  </si>
  <si>
    <t>Il m'a un peu aider ET la feuille est remplie correctement</t>
  </si>
  <si>
    <t>Il est fiable et me donne des indications régulières</t>
  </si>
  <si>
    <t>Il est très fiable et me conseille</t>
  </si>
  <si>
    <t xml:space="preserve">1ère course </t>
  </si>
  <si>
    <t>2ème course</t>
  </si>
  <si>
    <t>3ème course</t>
  </si>
  <si>
    <t>4ème course</t>
  </si>
  <si>
    <t>Leçon 5</t>
  </si>
  <si>
    <t>Leçon 6</t>
  </si>
  <si>
    <t>Leçon 7</t>
  </si>
  <si>
    <t>Leçon 8</t>
  </si>
  <si>
    <t>Groupe 1</t>
  </si>
  <si>
    <t>Groupe 2</t>
  </si>
  <si>
    <t>Groupe 3</t>
  </si>
  <si>
    <t>Groupe 4</t>
  </si>
  <si>
    <r>
      <rPr>
        <b/>
        <sz val="14"/>
        <rFont val="Calibri"/>
        <family val="2"/>
        <scheme val="minor"/>
      </rPr>
      <t>Test de Vaussenat</t>
    </r>
    <r>
      <rPr>
        <sz val="14"/>
        <rFont val="Calibri"/>
        <family val="2"/>
        <scheme val="minor"/>
      </rPr>
      <t xml:space="preserve"> (3' de course, 2' de récup active +3' de course)</t>
    </r>
  </si>
  <si>
    <r>
      <rPr>
        <b/>
        <sz val="14"/>
        <rFont val="Calibri"/>
        <family val="2"/>
        <scheme val="minor"/>
      </rPr>
      <t>Travail en puissance PMA</t>
    </r>
    <r>
      <rPr>
        <sz val="14"/>
        <rFont val="Calibri"/>
        <family val="2"/>
        <scheme val="minor"/>
      </rPr>
      <t xml:space="preserve"> (2 séries de 8x 36"/36") avec cardio</t>
    </r>
  </si>
  <si>
    <r>
      <t xml:space="preserve">Mon coach aujourd'hui   </t>
    </r>
    <r>
      <rPr>
        <sz val="13"/>
        <rFont val="Calibri"/>
        <family val="2"/>
      </rPr>
      <t>→</t>
    </r>
    <r>
      <rPr>
        <sz val="13"/>
        <rFont val="Calibri"/>
        <family val="2"/>
        <scheme val="minor"/>
      </rPr>
      <t xml:space="preserve">   </t>
    </r>
  </si>
  <si>
    <r>
      <rPr>
        <b/>
        <sz val="13"/>
        <rFont val="Calibri"/>
        <family val="2"/>
      </rPr>
      <t xml:space="preserve">↓ </t>
    </r>
    <r>
      <rPr>
        <b/>
        <sz val="13"/>
        <rFont val="Calibri"/>
        <family val="2"/>
        <scheme val="minor"/>
      </rPr>
      <t>Echelles de Ressentis        Bilan de la leçon →</t>
    </r>
  </si>
  <si>
    <r>
      <t xml:space="preserve">                   (le 4414)  </t>
    </r>
    <r>
      <rPr>
        <b/>
        <u/>
        <sz val="13"/>
        <rFont val="Calibri"/>
        <family val="2"/>
        <scheme val="minor"/>
      </rPr>
      <t>mon Score aujourd'hui :</t>
    </r>
  </si>
  <si>
    <t>Bob</t>
  </si>
  <si>
    <t>DF</t>
  </si>
  <si>
    <t>Nom</t>
  </si>
  <si>
    <t>Groupe</t>
  </si>
  <si>
    <t>F</t>
  </si>
  <si>
    <t>G</t>
  </si>
  <si>
    <t>Sexe</t>
  </si>
  <si>
    <t>Eval indiv</t>
  </si>
  <si>
    <t>Mon coach (d'aujourd'hui) m'a-t-il aidé ? ↓</t>
  </si>
  <si>
    <r>
      <rPr>
        <sz val="20"/>
        <rFont val="Calibri"/>
        <family val="2"/>
        <scheme val="minor"/>
      </rPr>
      <t>%</t>
    </r>
    <r>
      <rPr>
        <sz val="14"/>
        <rFont val="Calibri"/>
        <family val="2"/>
        <scheme val="minor"/>
      </rPr>
      <t xml:space="preserve"> de VMA correspondant </t>
    </r>
  </si>
  <si>
    <r>
      <rPr>
        <b/>
        <i/>
        <u/>
        <sz val="26"/>
        <rFont val="Calibri"/>
        <family val="2"/>
        <scheme val="minor"/>
      </rPr>
      <t>1ère partie :</t>
    </r>
    <r>
      <rPr>
        <b/>
        <i/>
        <sz val="26"/>
        <rFont val="Calibri"/>
        <family val="2"/>
        <scheme val="minor"/>
      </rPr>
      <t xml:space="preserve">   Estimations</t>
    </r>
    <r>
      <rPr>
        <sz val="26"/>
        <rFont val="Calibri"/>
        <family val="2"/>
        <scheme val="minor"/>
      </rPr>
      <t xml:space="preserve"> de ma </t>
    </r>
    <r>
      <rPr>
        <b/>
        <sz val="26"/>
        <rFont val="Calibri"/>
        <family val="2"/>
        <scheme val="minor"/>
      </rPr>
      <t>V</t>
    </r>
    <r>
      <rPr>
        <sz val="26"/>
        <rFont val="Calibri"/>
        <family val="2"/>
        <scheme val="minor"/>
      </rPr>
      <t xml:space="preserve">itesse </t>
    </r>
    <r>
      <rPr>
        <b/>
        <sz val="26"/>
        <rFont val="Calibri"/>
        <family val="2"/>
        <scheme val="minor"/>
      </rPr>
      <t>M</t>
    </r>
    <r>
      <rPr>
        <sz val="26"/>
        <rFont val="Calibri"/>
        <family val="2"/>
        <scheme val="minor"/>
      </rPr>
      <t xml:space="preserve">aximale </t>
    </r>
    <r>
      <rPr>
        <b/>
        <i/>
        <u/>
        <sz val="26"/>
        <rFont val="Calibri"/>
        <family val="2"/>
        <scheme val="minor"/>
      </rPr>
      <t>A</t>
    </r>
    <r>
      <rPr>
        <i/>
        <u/>
        <sz val="26"/>
        <rFont val="Calibri"/>
        <family val="2"/>
        <scheme val="minor"/>
      </rPr>
      <t>érobie</t>
    </r>
  </si>
  <si>
    <t xml:space="preserve">Choix du contenu de ma leçon : </t>
  </si>
  <si>
    <r>
      <rPr>
        <b/>
        <sz val="20"/>
        <rFont val="Calibri"/>
        <family val="2"/>
        <scheme val="minor"/>
      </rPr>
      <t>EVALUATION</t>
    </r>
    <r>
      <rPr>
        <sz val="20"/>
        <rFont val="Calibri"/>
        <family val="2"/>
        <scheme val="minor"/>
      </rPr>
      <t xml:space="preserve"> de Demi-fond          Le 1212 ou   </t>
    </r>
    <r>
      <rPr>
        <b/>
        <u/>
        <sz val="24"/>
        <rFont val="Calibri"/>
        <family val="2"/>
        <scheme val="minor"/>
      </rPr>
      <t>Le 3636</t>
    </r>
  </si>
  <si>
    <r>
      <rPr>
        <b/>
        <u/>
        <sz val="26"/>
        <rFont val="Calibri"/>
        <family val="2"/>
        <scheme val="minor"/>
      </rPr>
      <t>2ème partie :</t>
    </r>
    <r>
      <rPr>
        <b/>
        <sz val="26"/>
        <rFont val="Calibri"/>
        <family val="2"/>
        <scheme val="minor"/>
      </rPr>
      <t xml:space="preserve">    Développer sa capacité aérobie (au seuil lactique)</t>
    </r>
  </si>
  <si>
    <t>FIN</t>
  </si>
  <si>
    <r>
      <t xml:space="preserve">FICHE DE SUIVI </t>
    </r>
    <r>
      <rPr>
        <i/>
        <sz val="48"/>
        <rFont val="Calibri"/>
        <family val="2"/>
        <scheme val="minor"/>
      </rPr>
      <t>Demi-fond</t>
    </r>
  </si>
  <si>
    <t>Classe :</t>
  </si>
  <si>
    <t>VMA</t>
  </si>
  <si>
    <t>Moi Coach 1</t>
  </si>
  <si>
    <t>Finir vite 1</t>
  </si>
  <si>
    <t>Moi coach 1</t>
  </si>
  <si>
    <t>Eval collective</t>
  </si>
  <si>
    <t>C9</t>
  </si>
  <si>
    <t>C10</t>
  </si>
  <si>
    <t>C11</t>
  </si>
  <si>
    <t>C12</t>
  </si>
  <si>
    <t>C13</t>
  </si>
  <si>
    <t>C14</t>
  </si>
  <si>
    <t>C15</t>
  </si>
  <si>
    <t>Critère 8</t>
  </si>
  <si>
    <t>df 4</t>
  </si>
  <si>
    <t>df 5</t>
  </si>
  <si>
    <t>df 6</t>
  </si>
  <si>
    <t>df 7</t>
  </si>
  <si>
    <t>df 8</t>
  </si>
  <si>
    <r>
      <rPr>
        <b/>
        <sz val="18"/>
        <color theme="1"/>
        <rFont val="Calibri"/>
        <family val="2"/>
        <scheme val="minor"/>
      </rPr>
      <t>EVALUATION</t>
    </r>
    <r>
      <rPr>
        <sz val="18"/>
        <color theme="1"/>
        <rFont val="Calibri"/>
        <family val="2"/>
        <scheme val="minor"/>
      </rPr>
      <t xml:space="preserve"> de Demi-fond 3ème         </t>
    </r>
    <r>
      <rPr>
        <b/>
        <sz val="18"/>
        <color theme="1"/>
        <rFont val="Calibri"/>
        <family val="2"/>
        <scheme val="minor"/>
      </rPr>
      <t xml:space="preserve">Le 1212 ou  </t>
    </r>
    <r>
      <rPr>
        <b/>
        <sz val="20"/>
        <color theme="1"/>
        <rFont val="Calibri"/>
        <family val="2"/>
        <scheme val="minor"/>
      </rPr>
      <t xml:space="preserve"> </t>
    </r>
    <r>
      <rPr>
        <b/>
        <sz val="24"/>
        <color theme="1"/>
        <rFont val="Calibri"/>
        <family val="2"/>
        <scheme val="minor"/>
      </rPr>
      <t>Le 3636</t>
    </r>
  </si>
  <si>
    <t>Classe_1</t>
  </si>
  <si>
    <t>Classe_2</t>
  </si>
  <si>
    <t>Elève 1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</si>
  <si>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</si>
  <si>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</si>
  <si>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</si>
  <si>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</si>
  <si>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</si>
  <si>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</si>
  <si>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</si>
  <si>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</si>
  <si>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</si>
  <si>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Elève 11</t>
  </si>
  <si>
    <t>Elève 12</t>
  </si>
  <si>
    <t>Elève 13</t>
  </si>
  <si>
    <t>Elève 14</t>
  </si>
  <si>
    <t>Elève 15</t>
  </si>
  <si>
    <t>Elève 16</t>
  </si>
  <si>
    <t>Elève 17</t>
  </si>
  <si>
    <t>Elève 18</t>
  </si>
  <si>
    <t>Elève 19</t>
  </si>
  <si>
    <t>Elève 20</t>
  </si>
  <si>
    <t>Elève 21</t>
  </si>
  <si>
    <t>Elève 22</t>
  </si>
  <si>
    <t>Elève 23</t>
  </si>
  <si>
    <t>Elève 24</t>
  </si>
  <si>
    <t>Elève 25</t>
  </si>
  <si>
    <t>Elève 26</t>
  </si>
  <si>
    <t>Elève 27</t>
  </si>
  <si>
    <t>Elève 28</t>
  </si>
  <si>
    <t>Elève 29</t>
  </si>
  <si>
    <t>Elève 30</t>
  </si>
  <si>
    <t>Elève 31</t>
  </si>
  <si>
    <t>Elève 32</t>
  </si>
  <si>
    <t>Elève 33</t>
  </si>
  <si>
    <t>Elève 34</t>
  </si>
  <si>
    <t>Elève 35</t>
  </si>
  <si>
    <t>Fiche de suivi de séquence jusqu'à l'évaluation et conseils automatiques</t>
  </si>
  <si>
    <t>Depuis l'ENT, démarche hybride d'enseignement (se projeter dans la leçon suivante) pour un gain moteur dans la leçon -fonctionne aussi hors connexion".</t>
  </si>
  <si>
    <t>Travail sur les ressentis et sur le coaching</t>
  </si>
  <si>
    <t>Remontées (dans le classeur "GAIN EPS") individuelles d'un score parlant au fil des leçons parce que pilotées par les noms et prénoms exacts de nos élèves</t>
  </si>
  <si>
    <t>https://tube-education-physique-et-sportive.apps.education.fr/w/fMG6iRqpWw4hUrnhGo8S8y</t>
  </si>
  <si>
    <r>
      <t>Demi-fond -scénario pédagogique-application Excel</t>
    </r>
    <r>
      <rPr>
        <i/>
        <sz val="14"/>
        <color theme="1"/>
        <rFont val="Calibri"/>
        <family val="2"/>
        <scheme val="minor"/>
      </rPr>
      <t xml:space="preserve"> (lien Tube Education)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</si>
</sst>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sz val="13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b/>
      <sz val="20"/>
      <name val="Calibri"/>
      <family val="2"/>
      <scheme val="minor"/>
    </font>
    <font>
      <sz val="13"/>
      <name val="Calibri"/>
      <family val="2"/>
    </font>
    <font>
      <b/>
      <sz val="13"/>
      <name val="Calibri"/>
      <family val="2"/>
    </font>
    <font>
      <u/>
      <sz val="13"/>
      <name val="Calibri"/>
      <family val="2"/>
      <scheme val="minor"/>
    </font>
    <font>
      <b/>
      <u/>
      <sz val="13"/>
      <name val="Calibri"/>
      <family val="2"/>
      <scheme val="minor"/>
    </font>
    <font>
      <sz val="20"/>
      <name val="Calibri"/>
      <family val="2"/>
      <scheme val="minor"/>
    </font>
    <font>
      <b/>
      <u/>
      <sz val="24"/>
      <name val="Calibri"/>
      <family val="2"/>
      <scheme val="minor"/>
    </font>
    <font>
      <u/>
      <sz val="16"/>
      <name val="Calibri"/>
      <family val="2"/>
      <scheme val="minor"/>
    </font>
    <font>
      <sz val="26"/>
      <name val="Calibri"/>
      <family val="2"/>
      <scheme val="minor"/>
    </font>
    <font>
      <b/>
      <sz val="26"/>
      <name val="Calibri"/>
      <family val="2"/>
      <scheme val="minor"/>
    </font>
    <font>
      <b/>
      <i/>
      <sz val="26"/>
      <name val="Calibri"/>
      <family val="2"/>
      <scheme val="minor"/>
    </font>
    <font>
      <b/>
      <sz val="18"/>
      <name val="Calibri"/>
      <family val="2"/>
      <scheme val="minor"/>
    </font>
    <font>
      <b/>
      <i/>
      <u/>
      <sz val="26"/>
      <name val="Calibri"/>
      <family val="2"/>
      <scheme val="minor"/>
    </font>
    <font>
      <i/>
      <u/>
      <sz val="26"/>
      <name val="Calibri"/>
      <family val="2"/>
      <scheme val="minor"/>
    </font>
    <font>
      <b/>
      <u/>
      <sz val="26"/>
      <name val="Calibri"/>
      <family val="2"/>
      <scheme val="minor"/>
    </font>
    <font>
      <b/>
      <sz val="28"/>
      <name val="Calibri"/>
      <family val="2"/>
      <scheme val="minor"/>
    </font>
    <font>
      <b/>
      <i/>
      <sz val="48"/>
      <name val="Calibri"/>
      <family val="2"/>
      <scheme val="minor"/>
    </font>
    <font>
      <sz val="48"/>
      <name val="Calibri"/>
      <family val="2"/>
      <scheme val="minor"/>
    </font>
    <font>
      <i/>
      <sz val="4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6"/>
      <color theme="8" tint="0.79998168889431442"/>
      <name val="Calibri"/>
      <family val="2"/>
      <scheme val="minor"/>
    </font>
    <font>
      <b/>
      <sz val="16"/>
      <color theme="8" tint="0.79998168889431442"/>
      <name val="Calibri"/>
      <family val="2"/>
      <scheme val="minor"/>
    </font>
    <font>
      <sz val="13"/>
      <color theme="8" tint="0.79998168889431442"/>
      <name val="Calibri"/>
      <family val="2"/>
      <scheme val="minor"/>
    </font>
    <font>
      <sz val="12"/>
      <color theme="8" tint="0.79998168889431442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8" fillId="0" borderId="0" xfId="0" applyFont="1" applyProtection="1"/>
    <xf numFmtId="0" fontId="7" fillId="5" borderId="11" xfId="0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11" fillId="0" borderId="0" xfId="0" applyFont="1" applyProtection="1"/>
    <xf numFmtId="0" fontId="10" fillId="6" borderId="0" xfId="0" applyFont="1" applyFill="1" applyBorder="1" applyProtection="1"/>
    <xf numFmtId="0" fontId="10" fillId="6" borderId="0" xfId="0" applyNumberFormat="1" applyFont="1" applyFill="1" applyBorder="1" applyProtection="1"/>
    <xf numFmtId="0" fontId="10" fillId="6" borderId="0" xfId="0" applyFont="1" applyFill="1" applyBorder="1"/>
    <xf numFmtId="0" fontId="10" fillId="0" borderId="0" xfId="0" applyFont="1" applyBorder="1" applyProtection="1"/>
    <xf numFmtId="0" fontId="10" fillId="0" borderId="0" xfId="0" applyFont="1" applyAlignment="1" applyProtection="1">
      <alignment horizontal="center"/>
    </xf>
    <xf numFmtId="0" fontId="18" fillId="9" borderId="1" xfId="0" applyFont="1" applyFill="1" applyBorder="1" applyAlignment="1">
      <alignment horizontal="left" vertical="center"/>
    </xf>
    <xf numFmtId="0" fontId="18" fillId="9" borderId="1" xfId="0" applyFont="1" applyFill="1" applyBorder="1"/>
    <xf numFmtId="0" fontId="10" fillId="0" borderId="0" xfId="0" applyFont="1" applyAlignment="1">
      <alignment horizontal="left" vertical="center"/>
    </xf>
    <xf numFmtId="0" fontId="18" fillId="10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Border="1" applyProtection="1"/>
    <xf numFmtId="0" fontId="10" fillId="6" borderId="0" xfId="0" applyFont="1" applyFill="1" applyBorder="1" applyAlignment="1" applyProtection="1">
      <alignment horizontal="center" vertical="center"/>
    </xf>
    <xf numFmtId="49" fontId="10" fillId="6" borderId="0" xfId="0" applyNumberFormat="1" applyFont="1" applyFill="1" applyBorder="1" applyProtection="1"/>
    <xf numFmtId="0" fontId="11" fillId="0" borderId="7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right" vertical="center"/>
    </xf>
    <xf numFmtId="0" fontId="11" fillId="0" borderId="7" xfId="0" applyFont="1" applyBorder="1" applyAlignment="1" applyProtection="1">
      <alignment horizontal="left" vertical="center" wrapText="1"/>
    </xf>
    <xf numFmtId="0" fontId="11" fillId="0" borderId="8" xfId="0" applyFont="1" applyBorder="1" applyProtection="1"/>
    <xf numFmtId="49" fontId="10" fillId="6" borderId="0" xfId="0" applyNumberFormat="1" applyFont="1" applyFill="1" applyBorder="1" applyAlignment="1" applyProtection="1">
      <alignment horizontal="center" vertical="center"/>
    </xf>
    <xf numFmtId="0" fontId="11" fillId="0" borderId="4" xfId="0" applyFont="1" applyBorder="1" applyProtection="1"/>
    <xf numFmtId="0" fontId="11" fillId="0" borderId="1" xfId="0" applyFont="1" applyBorder="1" applyProtection="1"/>
    <xf numFmtId="0" fontId="11" fillId="0" borderId="5" xfId="0" applyFont="1" applyBorder="1" applyProtection="1"/>
    <xf numFmtId="0" fontId="11" fillId="0" borderId="1" xfId="0" applyFont="1" applyBorder="1" applyAlignment="1" applyProtection="1">
      <alignment horizontal="center" vertical="center" wrapText="1"/>
    </xf>
    <xf numFmtId="0" fontId="11" fillId="0" borderId="3" xfId="0" applyFont="1" applyBorder="1" applyProtection="1"/>
    <xf numFmtId="0" fontId="10" fillId="6" borderId="0" xfId="0" applyFont="1" applyFill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center"/>
    </xf>
    <xf numFmtId="0" fontId="10" fillId="0" borderId="8" xfId="0" applyFont="1" applyBorder="1" applyProtection="1"/>
    <xf numFmtId="0" fontId="10" fillId="6" borderId="8" xfId="0" applyFont="1" applyFill="1" applyBorder="1" applyProtection="1"/>
    <xf numFmtId="0" fontId="11" fillId="0" borderId="7" xfId="0" applyFont="1" applyBorder="1" applyAlignment="1" applyProtection="1">
      <alignment horizontal="right" vertical="center" wrapText="1"/>
    </xf>
    <xf numFmtId="0" fontId="11" fillId="0" borderId="2" xfId="0" applyFont="1" applyBorder="1" applyAlignment="1" applyProtection="1">
      <alignment horizontal="center" vertical="center"/>
    </xf>
    <xf numFmtId="0" fontId="10" fillId="6" borderId="19" xfId="0" applyFont="1" applyFill="1" applyBorder="1" applyProtection="1"/>
    <xf numFmtId="0" fontId="10" fillId="6" borderId="17" xfId="0" applyFont="1" applyFill="1" applyBorder="1" applyProtection="1"/>
    <xf numFmtId="0" fontId="10" fillId="0" borderId="30" xfId="0" applyFont="1" applyBorder="1" applyProtection="1"/>
    <xf numFmtId="0" fontId="10" fillId="6" borderId="31" xfId="0" applyFont="1" applyFill="1" applyBorder="1" applyProtection="1"/>
    <xf numFmtId="0" fontId="10" fillId="6" borderId="32" xfId="0" applyFont="1" applyFill="1" applyBorder="1" applyProtection="1"/>
    <xf numFmtId="49" fontId="10" fillId="0" borderId="0" xfId="0" applyNumberFormat="1" applyFont="1" applyBorder="1" applyProtection="1"/>
    <xf numFmtId="0" fontId="10" fillId="6" borderId="33" xfId="0" applyFont="1" applyFill="1" applyBorder="1" applyProtection="1"/>
    <xf numFmtId="0" fontId="10" fillId="6" borderId="21" xfId="0" applyFont="1" applyFill="1" applyBorder="1" applyProtection="1"/>
    <xf numFmtId="0" fontId="10" fillId="0" borderId="21" xfId="0" applyFont="1" applyBorder="1" applyProtection="1"/>
    <xf numFmtId="0" fontId="10" fillId="0" borderId="34" xfId="0" applyFont="1" applyBorder="1" applyProtection="1"/>
    <xf numFmtId="0" fontId="10" fillId="6" borderId="35" xfId="0" applyFont="1" applyFill="1" applyBorder="1" applyProtection="1"/>
    <xf numFmtId="0" fontId="10" fillId="0" borderId="36" xfId="0" applyFont="1" applyBorder="1" applyProtection="1"/>
    <xf numFmtId="0" fontId="10" fillId="6" borderId="29" xfId="0" applyFont="1" applyFill="1" applyBorder="1" applyProtection="1"/>
    <xf numFmtId="0" fontId="10" fillId="6" borderId="29" xfId="0" applyFont="1" applyFill="1" applyBorder="1" applyAlignment="1" applyProtection="1">
      <alignment horizontal="center" vertical="center"/>
    </xf>
    <xf numFmtId="0" fontId="10" fillId="0" borderId="29" xfId="0" applyFont="1" applyBorder="1" applyProtection="1"/>
    <xf numFmtId="0" fontId="10" fillId="0" borderId="38" xfId="0" applyFont="1" applyBorder="1" applyProtection="1"/>
    <xf numFmtId="0" fontId="10" fillId="6" borderId="37" xfId="0" applyFont="1" applyFill="1" applyBorder="1" applyProtection="1"/>
    <xf numFmtId="0" fontId="10" fillId="0" borderId="19" xfId="0" applyFont="1" applyBorder="1" applyProtection="1"/>
    <xf numFmtId="0" fontId="10" fillId="0" borderId="32" xfId="0" applyFont="1" applyBorder="1" applyProtection="1"/>
    <xf numFmtId="0" fontId="10" fillId="6" borderId="21" xfId="0" applyFont="1" applyFill="1" applyBorder="1" applyAlignment="1" applyProtection="1">
      <alignment horizontal="center" vertical="center"/>
    </xf>
    <xf numFmtId="49" fontId="10" fillId="6" borderId="21" xfId="0" applyNumberFormat="1" applyFont="1" applyFill="1" applyBorder="1" applyProtection="1"/>
    <xf numFmtId="49" fontId="10" fillId="0" borderId="21" xfId="0" applyNumberFormat="1" applyFont="1" applyBorder="1" applyProtection="1"/>
    <xf numFmtId="0" fontId="10" fillId="0" borderId="0" xfId="0" applyFont="1" applyBorder="1" applyAlignment="1" applyProtection="1">
      <alignment horizontal="left" vertical="center" wrapText="1"/>
    </xf>
    <xf numFmtId="0" fontId="10" fillId="6" borderId="30" xfId="0" applyFont="1" applyFill="1" applyBorder="1" applyProtection="1"/>
    <xf numFmtId="0" fontId="10" fillId="0" borderId="31" xfId="0" applyFont="1" applyBorder="1" applyProtection="1"/>
    <xf numFmtId="0" fontId="10" fillId="6" borderId="34" xfId="0" applyFont="1" applyFill="1" applyBorder="1" applyProtection="1"/>
    <xf numFmtId="0" fontId="10" fillId="6" borderId="36" xfId="0" applyFont="1" applyFill="1" applyBorder="1" applyProtection="1"/>
    <xf numFmtId="0" fontId="10" fillId="6" borderId="38" xfId="0" applyFont="1" applyFill="1" applyBorder="1" applyProtection="1"/>
    <xf numFmtId="0" fontId="21" fillId="6" borderId="1" xfId="0" applyFont="1" applyFill="1" applyBorder="1" applyAlignment="1" applyProtection="1">
      <alignment horizontal="center" vertical="center"/>
      <protection locked="0"/>
    </xf>
    <xf numFmtId="0" fontId="10" fillId="12" borderId="0" xfId="0" applyFont="1" applyFill="1" applyProtection="1"/>
    <xf numFmtId="0" fontId="10" fillId="12" borderId="0" xfId="0" applyFont="1" applyFill="1" applyBorder="1" applyProtection="1"/>
    <xf numFmtId="0" fontId="11" fillId="12" borderId="0" xfId="0" applyFont="1" applyFill="1" applyProtection="1"/>
    <xf numFmtId="0" fontId="17" fillId="12" borderId="0" xfId="0" applyFont="1" applyFill="1" applyBorder="1" applyProtection="1"/>
    <xf numFmtId="0" fontId="17" fillId="12" borderId="0" xfId="0" applyFont="1" applyFill="1" applyBorder="1" applyAlignment="1" applyProtection="1">
      <alignment horizontal="center"/>
    </xf>
    <xf numFmtId="0" fontId="10" fillId="12" borderId="0" xfId="0" applyFont="1" applyFill="1"/>
    <xf numFmtId="0" fontId="13" fillId="12" borderId="0" xfId="0" applyFont="1" applyFill="1" applyAlignment="1" applyProtection="1">
      <alignment horizontal="center" vertical="center"/>
    </xf>
    <xf numFmtId="0" fontId="10" fillId="12" borderId="0" xfId="0" applyNumberFormat="1" applyFont="1" applyFill="1" applyBorder="1" applyProtection="1"/>
    <xf numFmtId="0" fontId="8" fillId="12" borderId="0" xfId="0" applyFont="1" applyFill="1" applyProtection="1"/>
    <xf numFmtId="0" fontId="15" fillId="12" borderId="0" xfId="0" applyFont="1" applyFill="1" applyBorder="1" applyAlignment="1" applyProtection="1">
      <alignment horizontal="center" vertical="top"/>
    </xf>
    <xf numFmtId="0" fontId="8" fillId="12" borderId="0" xfId="0" applyFont="1" applyFill="1" applyBorder="1" applyProtection="1"/>
    <xf numFmtId="0" fontId="14" fillId="12" borderId="0" xfId="0" applyFont="1" applyFill="1" applyBorder="1" applyAlignment="1" applyProtection="1">
      <alignment horizontal="center" vertical="center" wrapText="1"/>
    </xf>
    <xf numFmtId="0" fontId="14" fillId="12" borderId="0" xfId="0" applyNumberFormat="1" applyFont="1" applyFill="1" applyBorder="1" applyAlignment="1" applyProtection="1">
      <alignment horizontal="center" vertical="center" wrapText="1"/>
    </xf>
    <xf numFmtId="0" fontId="13" fillId="12" borderId="0" xfId="0" applyFont="1" applyFill="1" applyBorder="1" applyAlignment="1" applyProtection="1">
      <alignment horizontal="center" vertical="top"/>
    </xf>
    <xf numFmtId="0" fontId="11" fillId="12" borderId="0" xfId="0" applyFont="1" applyFill="1" applyBorder="1" applyAlignment="1" applyProtection="1">
      <alignment horizontal="center" vertical="center"/>
    </xf>
    <xf numFmtId="0" fontId="28" fillId="12" borderId="0" xfId="0" applyFont="1" applyFill="1" applyBorder="1" applyAlignment="1" applyProtection="1">
      <alignment horizontal="center" vertical="center"/>
    </xf>
    <xf numFmtId="0" fontId="22" fillId="12" borderId="0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  <protection locked="0"/>
    </xf>
    <xf numFmtId="0" fontId="11" fillId="12" borderId="6" xfId="0" applyFont="1" applyFill="1" applyBorder="1" applyProtection="1"/>
    <xf numFmtId="0" fontId="11" fillId="2" borderId="3" xfId="0" applyFont="1" applyFill="1" applyBorder="1" applyAlignment="1" applyProtection="1">
      <alignment vertical="center"/>
    </xf>
    <xf numFmtId="0" fontId="11" fillId="2" borderId="3" xfId="0" applyFont="1" applyFill="1" applyBorder="1" applyAlignment="1" applyProtection="1">
      <alignment horizontal="left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6" borderId="0" xfId="0" applyFont="1" applyFill="1" applyBorder="1" applyProtection="1"/>
    <xf numFmtId="0" fontId="21" fillId="6" borderId="0" xfId="0" applyFont="1" applyFill="1" applyBorder="1" applyAlignment="1" applyProtection="1">
      <alignment horizontal="center" vertical="center"/>
    </xf>
    <xf numFmtId="1" fontId="10" fillId="6" borderId="0" xfId="0" applyNumberFormat="1" applyFont="1" applyFill="1" applyBorder="1" applyProtection="1"/>
    <xf numFmtId="0" fontId="10" fillId="2" borderId="23" xfId="0" applyFont="1" applyFill="1" applyBorder="1" applyProtection="1"/>
    <xf numFmtId="0" fontId="21" fillId="2" borderId="19" xfId="0" applyFont="1" applyFill="1" applyBorder="1" applyAlignment="1" applyProtection="1">
      <alignment vertical="center"/>
    </xf>
    <xf numFmtId="0" fontId="21" fillId="4" borderId="9" xfId="0" applyFont="1" applyFill="1" applyBorder="1" applyAlignment="1" applyProtection="1">
      <alignment horizontal="center" vertical="center" wrapText="1"/>
    </xf>
    <xf numFmtId="0" fontId="13" fillId="11" borderId="25" xfId="0" applyFont="1" applyFill="1" applyBorder="1" applyAlignment="1" applyProtection="1">
      <alignment horizontal="center" vertical="top"/>
    </xf>
    <xf numFmtId="0" fontId="13" fillId="11" borderId="4" xfId="0" applyFont="1" applyFill="1" applyBorder="1" applyAlignment="1" applyProtection="1">
      <alignment horizontal="center" vertical="top"/>
    </xf>
    <xf numFmtId="0" fontId="26" fillId="11" borderId="2" xfId="0" applyFont="1" applyFill="1" applyBorder="1" applyAlignment="1" applyProtection="1">
      <alignment horizontal="center" vertical="center" wrapText="1"/>
    </xf>
    <xf numFmtId="0" fontId="12" fillId="11" borderId="15" xfId="0" applyFont="1" applyFill="1" applyBorder="1" applyAlignment="1" applyProtection="1">
      <alignment horizontal="center" vertical="center" wrapText="1"/>
    </xf>
    <xf numFmtId="0" fontId="11" fillId="13" borderId="27" xfId="0" applyFont="1" applyFill="1" applyBorder="1" applyAlignment="1" applyProtection="1">
      <alignment horizontal="center" vertical="center" wrapText="1"/>
    </xf>
    <xf numFmtId="0" fontId="11" fillId="13" borderId="44" xfId="0" applyFont="1" applyFill="1" applyBorder="1" applyAlignment="1" applyProtection="1">
      <alignment horizontal="center" vertical="center" wrapText="1"/>
    </xf>
    <xf numFmtId="0" fontId="11" fillId="13" borderId="46" xfId="0" applyFont="1" applyFill="1" applyBorder="1" applyAlignment="1" applyProtection="1">
      <alignment horizontal="center" vertical="center" wrapText="1"/>
    </xf>
    <xf numFmtId="0" fontId="13" fillId="11" borderId="26" xfId="0" applyFont="1" applyFill="1" applyBorder="1" applyAlignment="1" applyProtection="1">
      <alignment horizontal="center" vertical="top"/>
    </xf>
    <xf numFmtId="0" fontId="14" fillId="11" borderId="23" xfId="0" applyFont="1" applyFill="1" applyBorder="1" applyAlignment="1" applyProtection="1">
      <alignment horizontal="center" vertical="center" wrapText="1"/>
    </xf>
    <xf numFmtId="0" fontId="14" fillId="6" borderId="7" xfId="0" applyFont="1" applyFill="1" applyBorder="1" applyAlignment="1" applyProtection="1">
      <alignment horizontal="center" vertical="top"/>
      <protection locked="0"/>
    </xf>
    <xf numFmtId="0" fontId="10" fillId="6" borderId="0" xfId="0" applyFont="1" applyFill="1" applyBorder="1" applyAlignment="1" applyProtection="1">
      <alignment horizontal="center" vertical="center"/>
    </xf>
    <xf numFmtId="0" fontId="12" fillId="12" borderId="12" xfId="0" applyFont="1" applyFill="1" applyBorder="1" applyAlignment="1" applyProtection="1">
      <alignment horizontal="center" vertical="center"/>
    </xf>
    <xf numFmtId="0" fontId="12" fillId="12" borderId="13" xfId="0" applyFont="1" applyFill="1" applyBorder="1" applyAlignment="1" applyProtection="1">
      <alignment horizontal="center" vertical="center"/>
    </xf>
    <xf numFmtId="0" fontId="10" fillId="12" borderId="4" xfId="0" applyFont="1" applyFill="1" applyBorder="1" applyProtection="1"/>
    <xf numFmtId="0" fontId="10" fillId="12" borderId="22" xfId="0" applyFont="1" applyFill="1" applyBorder="1" applyProtection="1"/>
    <xf numFmtId="0" fontId="12" fillId="11" borderId="47" xfId="0" applyFont="1" applyFill="1" applyBorder="1" applyAlignment="1" applyProtection="1">
      <alignment horizontal="left" vertical="center" wrapText="1"/>
    </xf>
    <xf numFmtId="0" fontId="14" fillId="6" borderId="50" xfId="0" applyFont="1" applyFill="1" applyBorder="1" applyAlignment="1" applyProtection="1">
      <alignment horizontal="center" vertical="center" wrapText="1"/>
      <protection locked="0"/>
    </xf>
    <xf numFmtId="0" fontId="14" fillId="6" borderId="52" xfId="0" applyFont="1" applyFill="1" applyBorder="1" applyAlignment="1" applyProtection="1">
      <alignment horizontal="center" vertical="center" wrapText="1"/>
      <protection locked="0"/>
    </xf>
    <xf numFmtId="0" fontId="14" fillId="6" borderId="53" xfId="0" applyFont="1" applyFill="1" applyBorder="1" applyAlignment="1" applyProtection="1">
      <alignment horizontal="center" vertical="center" wrapText="1"/>
      <protection locked="0"/>
    </xf>
    <xf numFmtId="0" fontId="26" fillId="7" borderId="1" xfId="0" applyFont="1" applyFill="1" applyBorder="1" applyAlignment="1" applyProtection="1">
      <alignment horizontal="center" vertical="center" wrapText="1"/>
    </xf>
    <xf numFmtId="0" fontId="12" fillId="7" borderId="1" xfId="0" applyFont="1" applyFill="1" applyBorder="1" applyAlignment="1" applyProtection="1">
      <alignment horizontal="center" vertical="center" wrapText="1"/>
    </xf>
    <xf numFmtId="0" fontId="14" fillId="7" borderId="14" xfId="0" applyFont="1" applyFill="1" applyBorder="1" applyAlignment="1" applyProtection="1">
      <alignment horizontal="center" vertical="center" wrapText="1"/>
    </xf>
    <xf numFmtId="0" fontId="12" fillId="7" borderId="47" xfId="0" applyFont="1" applyFill="1" applyBorder="1" applyAlignment="1" applyProtection="1">
      <alignment horizontal="left" vertical="center" wrapText="1"/>
    </xf>
    <xf numFmtId="0" fontId="14" fillId="11" borderId="0" xfId="0" applyNumberFormat="1" applyFont="1" applyFill="1" applyBorder="1" applyAlignment="1" applyProtection="1">
      <alignment horizontal="center" vertical="center" wrapText="1"/>
    </xf>
    <xf numFmtId="0" fontId="23" fillId="11" borderId="1" xfId="0" applyFont="1" applyFill="1" applyBorder="1" applyAlignment="1" applyProtection="1">
      <alignment horizontal="center"/>
    </xf>
    <xf numFmtId="0" fontId="22" fillId="8" borderId="64" xfId="0" applyFont="1" applyFill="1" applyBorder="1" applyAlignment="1" applyProtection="1">
      <alignment horizontal="right" vertical="center"/>
    </xf>
    <xf numFmtId="0" fontId="30" fillId="8" borderId="44" xfId="0" applyFont="1" applyFill="1" applyBorder="1" applyAlignment="1" applyProtection="1">
      <alignment horizontal="right" vertical="center"/>
    </xf>
    <xf numFmtId="0" fontId="10" fillId="2" borderId="0" xfId="0" applyFont="1" applyFill="1" applyProtection="1"/>
    <xf numFmtId="9" fontId="10" fillId="2" borderId="0" xfId="0" applyNumberFormat="1" applyFont="1" applyFill="1" applyProtection="1"/>
    <xf numFmtId="0" fontId="10" fillId="6" borderId="0" xfId="0" applyFont="1" applyFill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10" fillId="12" borderId="0" xfId="0" applyFont="1" applyFill="1" applyAlignment="1">
      <alignment horizontal="left" vertical="center"/>
    </xf>
    <xf numFmtId="0" fontId="42" fillId="12" borderId="0" xfId="0" applyFont="1" applyFill="1" applyProtection="1"/>
    <xf numFmtId="0" fontId="43" fillId="12" borderId="0" xfId="0" applyFont="1" applyFill="1" applyBorder="1" applyAlignment="1" applyProtection="1">
      <alignment horizontal="center" vertical="center" wrapText="1"/>
    </xf>
    <xf numFmtId="0" fontId="44" fillId="12" borderId="0" xfId="0" applyFont="1" applyFill="1" applyBorder="1" applyAlignment="1" applyProtection="1">
      <alignment horizontal="center" vertical="top"/>
    </xf>
    <xf numFmtId="0" fontId="45" fillId="12" borderId="0" xfId="0" applyFont="1" applyFill="1" applyBorder="1" applyAlignment="1" applyProtection="1">
      <alignment horizontal="left" vertical="top"/>
      <protection locked="0"/>
    </xf>
    <xf numFmtId="0" fontId="42" fillId="12" borderId="0" xfId="0" applyFont="1" applyFill="1" applyBorder="1" applyProtection="1"/>
    <xf numFmtId="0" fontId="45" fillId="12" borderId="0" xfId="0" applyFont="1" applyFill="1" applyBorder="1" applyAlignment="1" applyProtection="1">
      <alignment horizontal="center" vertical="top"/>
      <protection locked="0"/>
    </xf>
    <xf numFmtId="0" fontId="45" fillId="12" borderId="0" xfId="0" applyFont="1" applyFill="1" applyBorder="1" applyAlignment="1" applyProtection="1">
      <alignment horizontal="center" vertical="center" wrapText="1"/>
    </xf>
    <xf numFmtId="0" fontId="45" fillId="12" borderId="0" xfId="0" applyFont="1" applyFill="1" applyBorder="1" applyAlignment="1" applyProtection="1">
      <alignment horizontal="center" vertical="center" wrapText="1"/>
      <protection locked="0"/>
    </xf>
    <xf numFmtId="0" fontId="46" fillId="12" borderId="0" xfId="0" applyFont="1" applyFill="1" applyBorder="1" applyAlignment="1" applyProtection="1">
      <alignment horizontal="left" vertical="center" wrapText="1"/>
      <protection locked="0"/>
    </xf>
    <xf numFmtId="0" fontId="42" fillId="12" borderId="0" xfId="0" applyNumberFormat="1" applyFont="1" applyFill="1" applyBorder="1" applyProtection="1"/>
    <xf numFmtId="0" fontId="45" fillId="12" borderId="0" xfId="0" applyNumberFormat="1" applyFont="1" applyFill="1" applyBorder="1" applyAlignment="1" applyProtection="1">
      <alignment horizontal="center" vertical="center" wrapText="1"/>
    </xf>
    <xf numFmtId="0" fontId="42" fillId="12" borderId="0" xfId="0" applyFont="1" applyFill="1" applyBorder="1"/>
    <xf numFmtId="0" fontId="0" fillId="12" borderId="0" xfId="0" applyFill="1" applyProtection="1"/>
    <xf numFmtId="0" fontId="0" fillId="12" borderId="0" xfId="0" applyFill="1" applyAlignment="1" applyProtection="1">
      <alignment horizontal="center"/>
    </xf>
    <xf numFmtId="0" fontId="1" fillId="12" borderId="0" xfId="0" applyFont="1" applyFill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5" fillId="5" borderId="9" xfId="0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22" fillId="6" borderId="1" xfId="0" applyFont="1" applyFill="1" applyBorder="1" applyAlignment="1" applyProtection="1">
      <alignment horizontal="center" vertical="center" wrapText="1"/>
      <protection locked="0"/>
    </xf>
    <xf numFmtId="0" fontId="22" fillId="6" borderId="39" xfId="0" applyFont="1" applyFill="1" applyBorder="1" applyAlignment="1" applyProtection="1">
      <alignment horizontal="center" vertical="center" wrapText="1"/>
      <protection locked="0"/>
    </xf>
    <xf numFmtId="0" fontId="12" fillId="6" borderId="12" xfId="0" applyFont="1" applyFill="1" applyBorder="1" applyAlignment="1" applyProtection="1">
      <alignment horizontal="center" vertical="center"/>
      <protection locked="0"/>
    </xf>
    <xf numFmtId="0" fontId="14" fillId="11" borderId="1" xfId="0" applyFont="1" applyFill="1" applyBorder="1" applyAlignment="1" applyProtection="1">
      <alignment horizontal="center" vertical="top"/>
    </xf>
    <xf numFmtId="0" fontId="14" fillId="11" borderId="11" xfId="0" applyFont="1" applyFill="1" applyBorder="1" applyAlignment="1" applyProtection="1">
      <alignment horizontal="center" vertical="center" wrapText="1"/>
    </xf>
    <xf numFmtId="0" fontId="14" fillId="7" borderId="1" xfId="0" applyFont="1" applyFill="1" applyBorder="1" applyAlignment="1" applyProtection="1">
      <alignment horizontal="center" vertical="top"/>
    </xf>
    <xf numFmtId="0" fontId="14" fillId="7" borderId="11" xfId="0" applyFont="1" applyFill="1" applyBorder="1" applyAlignment="1" applyProtection="1">
      <alignment horizontal="center" vertical="center" wrapText="1"/>
    </xf>
    <xf numFmtId="0" fontId="14" fillId="12" borderId="11" xfId="0" applyFont="1" applyFill="1" applyBorder="1" applyAlignment="1" applyProtection="1">
      <alignment horizontal="center" vertical="center" wrapText="1"/>
    </xf>
    <xf numFmtId="0" fontId="14" fillId="7" borderId="50" xfId="0" applyFont="1" applyFill="1" applyBorder="1" applyAlignment="1" applyProtection="1">
      <alignment horizontal="center" vertical="center" wrapText="1"/>
    </xf>
    <xf numFmtId="0" fontId="45" fillId="12" borderId="0" xfId="0" applyFont="1" applyFill="1" applyBorder="1" applyAlignment="1" applyProtection="1">
      <alignment horizontal="left" vertical="top"/>
    </xf>
    <xf numFmtId="0" fontId="14" fillId="12" borderId="0" xfId="0" applyFont="1" applyFill="1" applyBorder="1" applyAlignment="1" applyProtection="1">
      <alignment horizontal="center" vertical="top"/>
    </xf>
    <xf numFmtId="0" fontId="16" fillId="12" borderId="0" xfId="0" applyFont="1" applyFill="1" applyBorder="1" applyAlignment="1" applyProtection="1">
      <alignment horizontal="left" vertical="top"/>
    </xf>
    <xf numFmtId="0" fontId="14" fillId="12" borderId="0" xfId="0" applyFont="1" applyFill="1" applyBorder="1" applyAlignment="1" applyProtection="1">
      <alignment horizontal="left" vertical="top"/>
    </xf>
    <xf numFmtId="0" fontId="17" fillId="12" borderId="0" xfId="0" applyFont="1" applyFill="1" applyBorder="1" applyAlignment="1" applyProtection="1">
      <alignment horizontal="left" vertical="center" wrapText="1"/>
    </xf>
    <xf numFmtId="0" fontId="45" fillId="12" borderId="0" xfId="0" applyFont="1" applyFill="1" applyBorder="1" applyAlignment="1" applyProtection="1">
      <alignment horizontal="center" vertical="top"/>
    </xf>
    <xf numFmtId="0" fontId="16" fillId="12" borderId="0" xfId="0" applyFont="1" applyFill="1" applyBorder="1" applyAlignment="1" applyProtection="1">
      <alignment horizontal="center" vertical="top"/>
    </xf>
    <xf numFmtId="0" fontId="3" fillId="6" borderId="13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2" fillId="14" borderId="0" xfId="0" applyFont="1" applyFill="1" applyAlignment="1">
      <alignment horizontal="center"/>
    </xf>
    <xf numFmtId="0" fontId="47" fillId="15" borderId="0" xfId="1" applyFill="1" applyAlignment="1">
      <alignment horizontal="center"/>
    </xf>
    <xf numFmtId="0" fontId="28" fillId="5" borderId="23" xfId="0" applyFont="1" applyFill="1" applyBorder="1" applyAlignment="1" applyProtection="1">
      <alignment horizontal="center" vertical="center"/>
    </xf>
    <xf numFmtId="0" fontId="38" fillId="12" borderId="0" xfId="0" applyFont="1" applyFill="1" applyAlignment="1" applyProtection="1">
      <alignment horizontal="center"/>
    </xf>
    <xf numFmtId="0" fontId="10" fillId="12" borderId="0" xfId="0" applyFont="1" applyFill="1" applyAlignment="1" applyProtection="1">
      <alignment horizontal="center"/>
    </xf>
    <xf numFmtId="0" fontId="21" fillId="6" borderId="1" xfId="0" applyFont="1" applyFill="1" applyBorder="1" applyAlignment="1" applyProtection="1">
      <alignment horizontal="center" vertical="center"/>
      <protection locked="0"/>
    </xf>
    <xf numFmtId="0" fontId="14" fillId="11" borderId="14" xfId="0" applyFont="1" applyFill="1" applyBorder="1" applyAlignment="1" applyProtection="1">
      <alignment horizontal="center" vertical="center" wrapText="1"/>
    </xf>
    <xf numFmtId="0" fontId="14" fillId="11" borderId="23" xfId="0" applyFont="1" applyFill="1" applyBorder="1" applyAlignment="1" applyProtection="1">
      <alignment horizontal="center" vertical="center" wrapText="1"/>
    </xf>
    <xf numFmtId="0" fontId="14" fillId="11" borderId="51" xfId="0" applyFont="1" applyFill="1" applyBorder="1" applyAlignment="1" applyProtection="1">
      <alignment horizontal="center" vertical="center" wrapText="1"/>
    </xf>
    <xf numFmtId="0" fontId="17" fillId="6" borderId="54" xfId="0" applyFont="1" applyFill="1" applyBorder="1" applyAlignment="1" applyProtection="1">
      <alignment horizontal="center" vertical="center" wrapText="1"/>
      <protection locked="0"/>
    </xf>
    <xf numFmtId="0" fontId="17" fillId="6" borderId="55" xfId="0" applyFont="1" applyFill="1" applyBorder="1" applyAlignment="1" applyProtection="1">
      <alignment horizontal="center" vertical="center" wrapText="1"/>
      <protection locked="0"/>
    </xf>
    <xf numFmtId="0" fontId="17" fillId="6" borderId="56" xfId="0" applyFont="1" applyFill="1" applyBorder="1" applyAlignment="1" applyProtection="1">
      <alignment horizontal="center" vertical="center" wrapText="1"/>
      <protection locked="0"/>
    </xf>
    <xf numFmtId="0" fontId="14" fillId="6" borderId="6" xfId="0" applyFont="1" applyFill="1" applyBorder="1" applyAlignment="1" applyProtection="1">
      <alignment horizontal="center" vertical="center" wrapText="1"/>
      <protection locked="0"/>
    </xf>
    <xf numFmtId="0" fontId="14" fillId="6" borderId="26" xfId="0" applyFont="1" applyFill="1" applyBorder="1" applyAlignment="1" applyProtection="1">
      <alignment horizontal="center" vertical="center" wrapText="1"/>
      <protection locked="0"/>
    </xf>
    <xf numFmtId="0" fontId="17" fillId="6" borderId="1" xfId="0" applyFont="1" applyFill="1" applyBorder="1" applyAlignment="1" applyProtection="1">
      <alignment horizontal="center" vertical="center" wrapText="1"/>
      <protection locked="0"/>
    </xf>
    <xf numFmtId="0" fontId="17" fillId="6" borderId="60" xfId="0" applyFont="1" applyFill="1" applyBorder="1" applyAlignment="1" applyProtection="1">
      <alignment horizontal="center" vertical="center" wrapText="1"/>
      <protection locked="0"/>
    </xf>
    <xf numFmtId="0" fontId="14" fillId="7" borderId="1" xfId="0" applyFont="1" applyFill="1" applyBorder="1" applyAlignment="1" applyProtection="1">
      <alignment horizontal="center" vertical="center" wrapText="1"/>
    </xf>
    <xf numFmtId="0" fontId="14" fillId="7" borderId="60" xfId="0" applyFont="1" applyFill="1" applyBorder="1" applyAlignment="1" applyProtection="1">
      <alignment horizontal="center" vertical="center" wrapText="1"/>
    </xf>
    <xf numFmtId="0" fontId="17" fillId="6" borderId="61" xfId="0" applyFont="1" applyFill="1" applyBorder="1" applyAlignment="1" applyProtection="1">
      <alignment horizontal="center" vertical="center" wrapText="1"/>
      <protection locked="0"/>
    </xf>
    <xf numFmtId="0" fontId="17" fillId="6" borderId="62" xfId="0" applyFont="1" applyFill="1" applyBorder="1" applyAlignment="1" applyProtection="1">
      <alignment horizontal="center" vertical="center" wrapText="1"/>
      <protection locked="0"/>
    </xf>
    <xf numFmtId="0" fontId="14" fillId="6" borderId="3" xfId="0" applyFont="1" applyFill="1" applyBorder="1" applyAlignment="1" applyProtection="1">
      <alignment horizontal="center" vertical="center" wrapText="1"/>
      <protection locked="0"/>
    </xf>
    <xf numFmtId="0" fontId="14" fillId="7" borderId="7" xfId="0" applyNumberFormat="1" applyFont="1" applyFill="1" applyBorder="1" applyAlignment="1" applyProtection="1">
      <alignment horizontal="center" vertical="center" wrapText="1"/>
    </xf>
    <xf numFmtId="0" fontId="14" fillId="11" borderId="24" xfId="0" applyNumberFormat="1" applyFont="1" applyFill="1" applyBorder="1" applyAlignment="1" applyProtection="1">
      <alignment horizontal="center" vertical="center" wrapText="1"/>
    </xf>
    <xf numFmtId="0" fontId="14" fillId="11" borderId="8" xfId="0" applyNumberFormat="1" applyFont="1" applyFill="1" applyBorder="1" applyAlignment="1" applyProtection="1">
      <alignment horizontal="center" vertical="center" wrapText="1"/>
    </xf>
    <xf numFmtId="0" fontId="12" fillId="6" borderId="63" xfId="0" applyFont="1" applyFill="1" applyBorder="1" applyAlignment="1" applyProtection="1">
      <alignment horizontal="center" vertical="center" wrapText="1"/>
      <protection locked="0"/>
    </xf>
    <xf numFmtId="0" fontId="12" fillId="6" borderId="58" xfId="0" applyFont="1" applyFill="1" applyBorder="1" applyAlignment="1" applyProtection="1">
      <alignment horizontal="center" vertical="center" wrapText="1"/>
      <protection locked="0"/>
    </xf>
    <xf numFmtId="0" fontId="12" fillId="6" borderId="59" xfId="0" applyFont="1" applyFill="1" applyBorder="1" applyAlignment="1" applyProtection="1">
      <alignment horizontal="center" vertical="center" wrapText="1"/>
      <protection locked="0"/>
    </xf>
    <xf numFmtId="0" fontId="17" fillId="6" borderId="14" xfId="0" applyFont="1" applyFill="1" applyBorder="1" applyAlignment="1" applyProtection="1">
      <alignment horizontal="center" vertical="center" wrapText="1"/>
      <protection locked="0"/>
    </xf>
    <xf numFmtId="0" fontId="17" fillId="6" borderId="23" xfId="0" applyFont="1" applyFill="1" applyBorder="1" applyAlignment="1" applyProtection="1">
      <alignment horizontal="center" vertical="center" wrapText="1"/>
      <protection locked="0"/>
    </xf>
    <xf numFmtId="0" fontId="17" fillId="6" borderId="51" xfId="0" applyFont="1" applyFill="1" applyBorder="1" applyAlignment="1" applyProtection="1">
      <alignment horizontal="center" vertical="center" wrapText="1"/>
      <protection locked="0"/>
    </xf>
    <xf numFmtId="0" fontId="12" fillId="6" borderId="48" xfId="0" applyFont="1" applyFill="1" applyBorder="1" applyAlignment="1" applyProtection="1">
      <alignment horizontal="center" vertical="center" wrapText="1"/>
      <protection locked="0"/>
    </xf>
    <xf numFmtId="0" fontId="12" fillId="6" borderId="49" xfId="0" applyFont="1" applyFill="1" applyBorder="1" applyAlignment="1" applyProtection="1">
      <alignment horizontal="center" vertical="center" wrapText="1"/>
      <protection locked="0"/>
    </xf>
    <xf numFmtId="0" fontId="14" fillId="11" borderId="24" xfId="0" applyFont="1" applyFill="1" applyBorder="1" applyAlignment="1" applyProtection="1">
      <alignment horizontal="center" vertical="center"/>
    </xf>
    <xf numFmtId="0" fontId="14" fillId="11" borderId="25" xfId="0" applyFont="1" applyFill="1" applyBorder="1" applyAlignment="1" applyProtection="1">
      <alignment horizontal="center" vertical="center"/>
    </xf>
    <xf numFmtId="0" fontId="14" fillId="11" borderId="22" xfId="0" applyFont="1" applyFill="1" applyBorder="1" applyAlignment="1" applyProtection="1">
      <alignment horizontal="center" vertical="center"/>
    </xf>
    <xf numFmtId="0" fontId="14" fillId="11" borderId="4" xfId="0" applyFont="1" applyFill="1" applyBorder="1" applyAlignment="1" applyProtection="1">
      <alignment horizontal="center" vertical="center"/>
    </xf>
    <xf numFmtId="0" fontId="10" fillId="6" borderId="24" xfId="0" applyFont="1" applyFill="1" applyBorder="1" applyAlignment="1" applyProtection="1">
      <alignment horizontal="center" vertical="center"/>
      <protection locked="0"/>
    </xf>
    <xf numFmtId="0" fontId="10" fillId="6" borderId="8" xfId="0" applyFont="1" applyFill="1" applyBorder="1" applyAlignment="1" applyProtection="1">
      <alignment horizontal="center" vertical="center"/>
      <protection locked="0"/>
    </xf>
    <xf numFmtId="0" fontId="10" fillId="6" borderId="22" xfId="0" applyFont="1" applyFill="1" applyBorder="1" applyAlignment="1" applyProtection="1">
      <alignment horizontal="center" vertical="center"/>
      <protection locked="0"/>
    </xf>
    <xf numFmtId="0" fontId="10" fillId="6" borderId="0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 wrapText="1"/>
    </xf>
    <xf numFmtId="0" fontId="22" fillId="13" borderId="1" xfId="0" applyFont="1" applyFill="1" applyBorder="1" applyAlignment="1" applyProtection="1">
      <alignment horizontal="center" vertical="center" wrapText="1"/>
    </xf>
    <xf numFmtId="0" fontId="22" fillId="13" borderId="43" xfId="0" applyFont="1" applyFill="1" applyBorder="1" applyAlignment="1" applyProtection="1">
      <alignment horizontal="center" vertical="center" wrapText="1"/>
    </xf>
    <xf numFmtId="0" fontId="22" fillId="13" borderId="39" xfId="0" applyFont="1" applyFill="1" applyBorder="1" applyAlignment="1" applyProtection="1">
      <alignment horizontal="center" vertical="center" wrapText="1"/>
    </xf>
    <xf numFmtId="0" fontId="22" fillId="13" borderId="45" xfId="0" applyFont="1" applyFill="1" applyBorder="1" applyAlignment="1" applyProtection="1">
      <alignment horizontal="center" vertical="center" wrapText="1"/>
    </xf>
    <xf numFmtId="0" fontId="29" fillId="2" borderId="14" xfId="0" applyFont="1" applyFill="1" applyBorder="1" applyAlignment="1" applyProtection="1">
      <alignment horizontal="center" vertical="center"/>
    </xf>
    <xf numFmtId="0" fontId="29" fillId="2" borderId="23" xfId="0" applyFont="1" applyFill="1" applyBorder="1" applyAlignment="1" applyProtection="1">
      <alignment horizontal="center" vertical="center"/>
    </xf>
    <xf numFmtId="0" fontId="29" fillId="2" borderId="2" xfId="0" applyFont="1" applyFill="1" applyBorder="1" applyAlignment="1" applyProtection="1">
      <alignment horizontal="center" vertical="center"/>
    </xf>
    <xf numFmtId="0" fontId="32" fillId="12" borderId="0" xfId="0" applyFont="1" applyFill="1" applyBorder="1" applyAlignment="1" applyProtection="1">
      <alignment horizontal="center" vertical="center"/>
    </xf>
    <xf numFmtId="0" fontId="13" fillId="6" borderId="14" xfId="0" applyFont="1" applyFill="1" applyBorder="1" applyAlignment="1" applyProtection="1">
      <alignment horizontal="center" vertical="center"/>
      <protection locked="0"/>
    </xf>
    <xf numFmtId="0" fontId="13" fillId="6" borderId="23" xfId="0" applyFont="1" applyFill="1" applyBorder="1" applyAlignment="1" applyProtection="1">
      <alignment horizontal="center" vertical="center"/>
      <protection locked="0"/>
    </xf>
    <xf numFmtId="0" fontId="13" fillId="6" borderId="2" xfId="0" applyFont="1" applyFill="1" applyBorder="1" applyAlignment="1" applyProtection="1">
      <alignment horizontal="center" vertical="center"/>
      <protection locked="0"/>
    </xf>
    <xf numFmtId="0" fontId="23" fillId="11" borderId="1" xfId="0" applyFont="1" applyFill="1" applyBorder="1" applyAlignment="1" applyProtection="1">
      <alignment horizontal="center"/>
    </xf>
    <xf numFmtId="0" fontId="14" fillId="7" borderId="1" xfId="0" applyFont="1" applyFill="1" applyBorder="1" applyAlignment="1" applyProtection="1">
      <alignment horizontal="center" vertical="center"/>
    </xf>
    <xf numFmtId="0" fontId="14" fillId="7" borderId="7" xfId="0" applyFont="1" applyFill="1" applyBorder="1" applyAlignment="1" applyProtection="1">
      <alignment horizontal="center" vertical="center"/>
    </xf>
    <xf numFmtId="0" fontId="14" fillId="6" borderId="1" xfId="0" applyFont="1" applyFill="1" applyBorder="1" applyAlignment="1" applyProtection="1">
      <alignment horizontal="center" vertical="top" wrapText="1"/>
      <protection locked="0"/>
    </xf>
    <xf numFmtId="0" fontId="31" fillId="2" borderId="23" xfId="0" applyFont="1" applyFill="1" applyBorder="1" applyAlignment="1" applyProtection="1">
      <alignment horizontal="center" vertical="center"/>
    </xf>
    <xf numFmtId="0" fontId="13" fillId="2" borderId="40" xfId="0" applyFont="1" applyFill="1" applyBorder="1" applyAlignment="1" applyProtection="1">
      <alignment horizontal="center" vertical="center"/>
    </xf>
    <xf numFmtId="0" fontId="13" fillId="2" borderId="41" xfId="0" applyFont="1" applyFill="1" applyBorder="1" applyAlignment="1" applyProtection="1">
      <alignment horizontal="center" vertical="center"/>
    </xf>
    <xf numFmtId="0" fontId="13" fillId="2" borderId="42" xfId="0" applyFont="1" applyFill="1" applyBorder="1" applyAlignment="1" applyProtection="1">
      <alignment horizontal="center" vertical="center"/>
    </xf>
    <xf numFmtId="0" fontId="13" fillId="2" borderId="65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/>
    </xf>
    <xf numFmtId="0" fontId="13" fillId="2" borderId="66" xfId="0" applyFont="1" applyFill="1" applyBorder="1" applyAlignment="1" applyProtection="1">
      <alignment horizontal="center" vertical="center"/>
    </xf>
    <xf numFmtId="0" fontId="39" fillId="12" borderId="0" xfId="0" applyFont="1" applyFill="1" applyAlignment="1" applyProtection="1">
      <alignment horizontal="center" vertical="center"/>
    </xf>
    <xf numFmtId="0" fontId="40" fillId="12" borderId="0" xfId="0" applyFont="1" applyFill="1" applyAlignment="1" applyProtection="1">
      <alignment horizontal="center" vertical="center"/>
    </xf>
    <xf numFmtId="0" fontId="34" fillId="2" borderId="1" xfId="0" applyFont="1" applyFill="1" applyBorder="1" applyAlignment="1" applyProtection="1">
      <alignment horizontal="center" vertical="center"/>
    </xf>
    <xf numFmtId="0" fontId="34" fillId="2" borderId="7" xfId="0" applyFont="1" applyFill="1" applyBorder="1" applyAlignment="1" applyProtection="1">
      <alignment horizontal="center" vertical="center"/>
    </xf>
    <xf numFmtId="0" fontId="34" fillId="2" borderId="3" xfId="0" applyFont="1" applyFill="1" applyBorder="1" applyAlignment="1" applyProtection="1">
      <alignment horizontal="center" vertical="center"/>
    </xf>
    <xf numFmtId="0" fontId="11" fillId="13" borderId="40" xfId="0" applyFont="1" applyFill="1" applyBorder="1" applyAlignment="1" applyProtection="1">
      <alignment horizontal="center" vertical="center" wrapText="1"/>
    </xf>
    <xf numFmtId="0" fontId="11" fillId="13" borderId="41" xfId="0" applyFont="1" applyFill="1" applyBorder="1" applyAlignment="1" applyProtection="1">
      <alignment horizontal="center" vertical="center" wrapText="1"/>
    </xf>
    <xf numFmtId="0" fontId="11" fillId="13" borderId="42" xfId="0" applyFont="1" applyFill="1" applyBorder="1" applyAlignment="1" applyProtection="1">
      <alignment horizontal="center" vertical="center" wrapText="1"/>
    </xf>
    <xf numFmtId="0" fontId="32" fillId="7" borderId="23" xfId="0" applyFont="1" applyFill="1" applyBorder="1" applyAlignment="1" applyProtection="1">
      <alignment horizontal="center" vertical="center"/>
    </xf>
    <xf numFmtId="0" fontId="13" fillId="7" borderId="7" xfId="0" applyFont="1" applyFill="1" applyBorder="1" applyAlignment="1" applyProtection="1">
      <alignment horizontal="center" vertical="top"/>
    </xf>
    <xf numFmtId="0" fontId="13" fillId="7" borderId="57" xfId="0" applyFont="1" applyFill="1" applyBorder="1" applyAlignment="1" applyProtection="1">
      <alignment horizontal="center" vertical="top"/>
    </xf>
    <xf numFmtId="0" fontId="13" fillId="7" borderId="6" xfId="0" applyFont="1" applyFill="1" applyBorder="1" applyAlignment="1" applyProtection="1">
      <alignment horizontal="center" vertical="top"/>
    </xf>
    <xf numFmtId="0" fontId="13" fillId="7" borderId="1" xfId="0" applyFont="1" applyFill="1" applyBorder="1" applyAlignment="1" applyProtection="1">
      <alignment horizontal="center" vertical="top"/>
    </xf>
    <xf numFmtId="0" fontId="13" fillId="7" borderId="14" xfId="0" applyFont="1" applyFill="1" applyBorder="1" applyAlignment="1" applyProtection="1">
      <alignment horizontal="center" vertical="top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10" fillId="6" borderId="7" xfId="0" applyFont="1" applyFill="1" applyBorder="1" applyAlignment="1" applyProtection="1">
      <alignment horizontal="center" vertical="center"/>
      <protection locked="0"/>
    </xf>
    <xf numFmtId="0" fontId="10" fillId="6" borderId="25" xfId="0" applyFont="1" applyFill="1" applyBorder="1" applyAlignment="1" applyProtection="1">
      <alignment horizontal="center" vertical="center"/>
      <protection locked="0"/>
    </xf>
    <xf numFmtId="0" fontId="10" fillId="6" borderId="67" xfId="0" applyFont="1" applyFill="1" applyBorder="1" applyAlignment="1" applyProtection="1">
      <alignment horizontal="center" vertical="center"/>
      <protection locked="0"/>
    </xf>
    <xf numFmtId="0" fontId="10" fillId="6" borderId="68" xfId="0" applyFont="1" applyFill="1" applyBorder="1" applyAlignment="1" applyProtection="1">
      <alignment horizontal="center" vertical="center"/>
      <protection locked="0"/>
    </xf>
    <xf numFmtId="0" fontId="3" fillId="5" borderId="18" xfId="0" applyFont="1" applyFill="1" applyBorder="1" applyAlignment="1" applyProtection="1">
      <alignment horizontal="center" vertical="center"/>
    </xf>
    <xf numFmtId="0" fontId="3" fillId="5" borderId="19" xfId="0" applyFont="1" applyFill="1" applyBorder="1" applyAlignment="1" applyProtection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</xf>
    <xf numFmtId="0" fontId="1" fillId="12" borderId="21" xfId="0" applyFont="1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FFFF6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179915</xdr:colOff>
      <xdr:row>36</xdr:row>
      <xdr:rowOff>91242</xdr:rowOff>
    </xdr:from>
    <xdr:to>
      <xdr:col>28</xdr:col>
      <xdr:colOff>763321</xdr:colOff>
      <xdr:row>37</xdr:row>
      <xdr:rowOff>172171</xdr:rowOff>
    </xdr:to>
    <xdr:pic>
      <xdr:nvPicPr>
        <xdr:cNvPr id="2" name="Image 1" descr="Sticker Coureur course à pied - univers sports Etiquette &amp;amp; Autocollant">
          <a:extLst>
            <a:ext uri="{FF2B5EF4-FFF2-40B4-BE49-F238E27FC236}">
              <a16:creationId xmlns:a16="http://schemas.microsoft.com/office/drawing/2014/main" id="{A2A3C64D-0737-469F-98DC-D34A4B8DC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43248" y="10473492"/>
          <a:ext cx="583406" cy="588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38315</xdr:colOff>
      <xdr:row>14</xdr:row>
      <xdr:rowOff>89958</xdr:rowOff>
    </xdr:from>
    <xdr:to>
      <xdr:col>29</xdr:col>
      <xdr:colOff>2118292</xdr:colOff>
      <xdr:row>17</xdr:row>
      <xdr:rowOff>64822</xdr:rowOff>
    </xdr:to>
    <xdr:pic>
      <xdr:nvPicPr>
        <xdr:cNvPr id="3" name="Image 2" descr="https://runners.ouest-france.fr/wp-content/uploads/2016/06/7pechescapitauxOpen-1.jpg">
          <a:extLst>
            <a:ext uri="{FF2B5EF4-FFF2-40B4-BE49-F238E27FC236}">
              <a16:creationId xmlns:a16="http://schemas.microsoft.com/office/drawing/2014/main" id="{9D889F0D-C65A-4057-8AA2-FE8807F48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01648" y="6080125"/>
          <a:ext cx="3229025" cy="1181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2321718</xdr:colOff>
      <xdr:row>14</xdr:row>
      <xdr:rowOff>89959</xdr:rowOff>
    </xdr:from>
    <xdr:to>
      <xdr:col>29</xdr:col>
      <xdr:colOff>3333748</xdr:colOff>
      <xdr:row>17</xdr:row>
      <xdr:rowOff>64016</xdr:rowOff>
    </xdr:to>
    <xdr:pic>
      <xdr:nvPicPr>
        <xdr:cNvPr id="4" name="Image 3" descr="Le genou du coureur | Société de Physiothérapie de Bourgogne">
          <a:extLst>
            <a:ext uri="{FF2B5EF4-FFF2-40B4-BE49-F238E27FC236}">
              <a16:creationId xmlns:a16="http://schemas.microsoft.com/office/drawing/2014/main" id="{1FCDC80D-CB41-4CE4-9568-620F2120B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16385" y="6080126"/>
          <a:ext cx="1012030" cy="11805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293309</xdr:colOff>
      <xdr:row>62</xdr:row>
      <xdr:rowOff>61171</xdr:rowOff>
    </xdr:from>
    <xdr:to>
      <xdr:col>28</xdr:col>
      <xdr:colOff>846959</xdr:colOff>
      <xdr:row>63</xdr:row>
      <xdr:rowOff>149490</xdr:rowOff>
    </xdr:to>
    <xdr:pic>
      <xdr:nvPicPr>
        <xdr:cNvPr id="5" name="Image 4" descr="Silhouette De Coureur De Vecteur, Vue De Face Illustration de Vecteur -  Illustration du adulte, courir: 92881783">
          <a:extLst>
            <a:ext uri="{FF2B5EF4-FFF2-40B4-BE49-F238E27FC236}">
              <a16:creationId xmlns:a16="http://schemas.microsoft.com/office/drawing/2014/main" id="{0CBE3769-BEF9-484F-8010-D47CC6CFA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82559" y="20866492"/>
          <a:ext cx="553650" cy="591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70298</xdr:colOff>
      <xdr:row>49</xdr:row>
      <xdr:rowOff>84667</xdr:rowOff>
    </xdr:from>
    <xdr:to>
      <xdr:col>28</xdr:col>
      <xdr:colOff>860367</xdr:colOff>
      <xdr:row>50</xdr:row>
      <xdr:rowOff>152134</xdr:rowOff>
    </xdr:to>
    <xdr:pic>
      <xdr:nvPicPr>
        <xdr:cNvPr id="6" name="Image 5" descr="Papier peint Jogger coureur femme • Pixers® - Nous vivons pour changer">
          <a:extLst>
            <a:ext uri="{FF2B5EF4-FFF2-40B4-BE49-F238E27FC236}">
              <a16:creationId xmlns:a16="http://schemas.microsoft.com/office/drawing/2014/main" id="{05BF1A1D-5360-4A3F-80EA-7EA6BE667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33631" y="15673917"/>
          <a:ext cx="790069" cy="575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28</xdr:col>
      <xdr:colOff>216330</xdr:colOff>
      <xdr:row>87</xdr:row>
      <xdr:rowOff>284426</xdr:rowOff>
    </xdr:from>
    <xdr:ext cx="576102" cy="558798"/>
    <xdr:pic>
      <xdr:nvPicPr>
        <xdr:cNvPr id="7" name="Image 6" descr="8,402 Girl Running Illustrations &amp; Clip Art - iStock">
          <a:extLst>
            <a:ext uri="{FF2B5EF4-FFF2-40B4-BE49-F238E27FC236}">
              <a16:creationId xmlns:a16="http://schemas.microsoft.com/office/drawing/2014/main" id="{5AD17448-87C4-439F-99F4-3E1EAD89C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580" y="24868451"/>
          <a:ext cx="576102" cy="558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326570</xdr:colOff>
      <xdr:row>75</xdr:row>
      <xdr:rowOff>78240</xdr:rowOff>
    </xdr:from>
    <xdr:ext cx="583406" cy="588928"/>
    <xdr:pic>
      <xdr:nvPicPr>
        <xdr:cNvPr id="13" name="Image 12" descr="Sticker Coureur course à pied - univers sports Etiquette &amp;amp; Autocollant">
          <a:extLst>
            <a:ext uri="{FF2B5EF4-FFF2-40B4-BE49-F238E27FC236}">
              <a16:creationId xmlns:a16="http://schemas.microsoft.com/office/drawing/2014/main" id="{3428BD49-4CEE-4AC7-9561-6020B74F8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15820" y="26135919"/>
          <a:ext cx="583406" cy="588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179915</xdr:colOff>
      <xdr:row>36</xdr:row>
      <xdr:rowOff>91242</xdr:rowOff>
    </xdr:from>
    <xdr:to>
      <xdr:col>28</xdr:col>
      <xdr:colOff>763321</xdr:colOff>
      <xdr:row>37</xdr:row>
      <xdr:rowOff>172170</xdr:rowOff>
    </xdr:to>
    <xdr:pic>
      <xdr:nvPicPr>
        <xdr:cNvPr id="2" name="Image 1" descr="Sticker Coureur course à pied - univers sports Etiquette &amp;amp; Autocollant">
          <a:extLst>
            <a:ext uri="{FF2B5EF4-FFF2-40B4-BE49-F238E27FC236}">
              <a16:creationId xmlns:a16="http://schemas.microsoft.com/office/drawing/2014/main" id="{619EB88D-C415-4E9B-8D8D-C6C17827A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69165" y="10797342"/>
          <a:ext cx="583406" cy="5857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38315</xdr:colOff>
      <xdr:row>14</xdr:row>
      <xdr:rowOff>89958</xdr:rowOff>
    </xdr:from>
    <xdr:to>
      <xdr:col>29</xdr:col>
      <xdr:colOff>2118292</xdr:colOff>
      <xdr:row>17</xdr:row>
      <xdr:rowOff>64822</xdr:rowOff>
    </xdr:to>
    <xdr:pic>
      <xdr:nvPicPr>
        <xdr:cNvPr id="3" name="Image 2" descr="https://runners.ouest-france.fr/wp-content/uploads/2016/06/7pechescapitauxOpen-1.jpg">
          <a:extLst>
            <a:ext uri="{FF2B5EF4-FFF2-40B4-BE49-F238E27FC236}">
              <a16:creationId xmlns:a16="http://schemas.microsoft.com/office/drawing/2014/main" id="{D6068419-5611-447B-9E1A-A268C7312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27565" y="6433608"/>
          <a:ext cx="3232502" cy="1175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2321718</xdr:colOff>
      <xdr:row>14</xdr:row>
      <xdr:rowOff>89959</xdr:rowOff>
    </xdr:from>
    <xdr:to>
      <xdr:col>29</xdr:col>
      <xdr:colOff>3333748</xdr:colOff>
      <xdr:row>17</xdr:row>
      <xdr:rowOff>64016</xdr:rowOff>
    </xdr:to>
    <xdr:pic>
      <xdr:nvPicPr>
        <xdr:cNvPr id="4" name="Image 3" descr="Le genou du coureur | Société de Physiothérapie de Bourgogne">
          <a:extLst>
            <a:ext uri="{FF2B5EF4-FFF2-40B4-BE49-F238E27FC236}">
              <a16:creationId xmlns:a16="http://schemas.microsoft.com/office/drawing/2014/main" id="{386D5DA9-FAC4-4B9C-A79E-5521B3BAA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63493" y="6433609"/>
          <a:ext cx="1012030" cy="1174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293309</xdr:colOff>
      <xdr:row>62</xdr:row>
      <xdr:rowOff>61171</xdr:rowOff>
    </xdr:from>
    <xdr:to>
      <xdr:col>28</xdr:col>
      <xdr:colOff>846959</xdr:colOff>
      <xdr:row>63</xdr:row>
      <xdr:rowOff>149491</xdr:rowOff>
    </xdr:to>
    <xdr:pic>
      <xdr:nvPicPr>
        <xdr:cNvPr id="5" name="Image 4" descr="Silhouette De Coureur De Vecteur, Vue De Face Illustration de Vecteur -  Illustration du adulte, courir: 92881783">
          <a:extLst>
            <a:ext uri="{FF2B5EF4-FFF2-40B4-BE49-F238E27FC236}">
              <a16:creationId xmlns:a16="http://schemas.microsoft.com/office/drawing/2014/main" id="{E86EDA00-D367-4487-91FB-4D8CB8931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82559" y="21273346"/>
          <a:ext cx="553650" cy="5931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70298</xdr:colOff>
      <xdr:row>49</xdr:row>
      <xdr:rowOff>84667</xdr:rowOff>
    </xdr:from>
    <xdr:to>
      <xdr:col>28</xdr:col>
      <xdr:colOff>860367</xdr:colOff>
      <xdr:row>50</xdr:row>
      <xdr:rowOff>152134</xdr:rowOff>
    </xdr:to>
    <xdr:pic>
      <xdr:nvPicPr>
        <xdr:cNvPr id="6" name="Image 5" descr="Papier peint Jogger coureur femme • Pixers® - Nous vivons pour changer">
          <a:extLst>
            <a:ext uri="{FF2B5EF4-FFF2-40B4-BE49-F238E27FC236}">
              <a16:creationId xmlns:a16="http://schemas.microsoft.com/office/drawing/2014/main" id="{247DA585-D319-41D6-8180-CD265C291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59548" y="15972367"/>
          <a:ext cx="790069" cy="572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28</xdr:col>
      <xdr:colOff>216330</xdr:colOff>
      <xdr:row>87</xdr:row>
      <xdr:rowOff>284426</xdr:rowOff>
    </xdr:from>
    <xdr:ext cx="576102" cy="558798"/>
    <xdr:pic>
      <xdr:nvPicPr>
        <xdr:cNvPr id="7" name="Image 6" descr="8,402 Girl Running Illustrations &amp; Clip Art - iStock">
          <a:extLst>
            <a:ext uri="{FF2B5EF4-FFF2-40B4-BE49-F238E27FC236}">
              <a16:creationId xmlns:a16="http://schemas.microsoft.com/office/drawing/2014/main" id="{BD483879-D7D5-4169-8AA3-19FCFE6A2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05580" y="31697876"/>
          <a:ext cx="576102" cy="558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326570</xdr:colOff>
      <xdr:row>75</xdr:row>
      <xdr:rowOff>78240</xdr:rowOff>
    </xdr:from>
    <xdr:ext cx="583406" cy="588928"/>
    <xdr:pic>
      <xdr:nvPicPr>
        <xdr:cNvPr id="8" name="Image 7" descr="Sticker Coureur course à pied - univers sports Etiquette &amp;amp; Autocollant">
          <a:extLst>
            <a:ext uri="{FF2B5EF4-FFF2-40B4-BE49-F238E27FC236}">
              <a16:creationId xmlns:a16="http://schemas.microsoft.com/office/drawing/2014/main" id="{BDAF9861-6DF2-49F2-B747-5EFAAFA0B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15820" y="26557740"/>
          <a:ext cx="583406" cy="588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179915</xdr:colOff>
      <xdr:row>36</xdr:row>
      <xdr:rowOff>91242</xdr:rowOff>
    </xdr:from>
    <xdr:to>
      <xdr:col>28</xdr:col>
      <xdr:colOff>763321</xdr:colOff>
      <xdr:row>37</xdr:row>
      <xdr:rowOff>172170</xdr:rowOff>
    </xdr:to>
    <xdr:pic>
      <xdr:nvPicPr>
        <xdr:cNvPr id="2" name="Image 1" descr="Sticker Coureur course à pied - univers sports Etiquette &amp;amp; Autocollant">
          <a:extLst>
            <a:ext uri="{FF2B5EF4-FFF2-40B4-BE49-F238E27FC236}">
              <a16:creationId xmlns:a16="http://schemas.microsoft.com/office/drawing/2014/main" id="{94C6BDD6-AADB-4C6F-8BA0-F68FE8008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69165" y="10797342"/>
          <a:ext cx="583406" cy="5857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38315</xdr:colOff>
      <xdr:row>14</xdr:row>
      <xdr:rowOff>89958</xdr:rowOff>
    </xdr:from>
    <xdr:to>
      <xdr:col>29</xdr:col>
      <xdr:colOff>2118292</xdr:colOff>
      <xdr:row>17</xdr:row>
      <xdr:rowOff>64822</xdr:rowOff>
    </xdr:to>
    <xdr:pic>
      <xdr:nvPicPr>
        <xdr:cNvPr id="3" name="Image 2" descr="https://runners.ouest-france.fr/wp-content/uploads/2016/06/7pechescapitauxOpen-1.jpg">
          <a:extLst>
            <a:ext uri="{FF2B5EF4-FFF2-40B4-BE49-F238E27FC236}">
              <a16:creationId xmlns:a16="http://schemas.microsoft.com/office/drawing/2014/main" id="{FBEBA2E6-F5A6-4C3D-AA9F-F02F68B2B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27565" y="6433608"/>
          <a:ext cx="3232502" cy="1175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2321718</xdr:colOff>
      <xdr:row>14</xdr:row>
      <xdr:rowOff>89959</xdr:rowOff>
    </xdr:from>
    <xdr:to>
      <xdr:col>29</xdr:col>
      <xdr:colOff>3333748</xdr:colOff>
      <xdr:row>17</xdr:row>
      <xdr:rowOff>64016</xdr:rowOff>
    </xdr:to>
    <xdr:pic>
      <xdr:nvPicPr>
        <xdr:cNvPr id="4" name="Image 3" descr="Le genou du coureur | Société de Physiothérapie de Bourgogne">
          <a:extLst>
            <a:ext uri="{FF2B5EF4-FFF2-40B4-BE49-F238E27FC236}">
              <a16:creationId xmlns:a16="http://schemas.microsoft.com/office/drawing/2014/main" id="{381CAD1E-DFBF-4542-92FA-5528CCE82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63493" y="6433609"/>
          <a:ext cx="1012030" cy="1174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293309</xdr:colOff>
      <xdr:row>62</xdr:row>
      <xdr:rowOff>61171</xdr:rowOff>
    </xdr:from>
    <xdr:to>
      <xdr:col>28</xdr:col>
      <xdr:colOff>846959</xdr:colOff>
      <xdr:row>63</xdr:row>
      <xdr:rowOff>149491</xdr:rowOff>
    </xdr:to>
    <xdr:pic>
      <xdr:nvPicPr>
        <xdr:cNvPr id="5" name="Image 4" descr="Silhouette De Coureur De Vecteur, Vue De Face Illustration de Vecteur -  Illustration du adulte, courir: 92881783">
          <a:extLst>
            <a:ext uri="{FF2B5EF4-FFF2-40B4-BE49-F238E27FC236}">
              <a16:creationId xmlns:a16="http://schemas.microsoft.com/office/drawing/2014/main" id="{2A3896F8-15F6-48ED-A864-EF4A95886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82559" y="21273346"/>
          <a:ext cx="553650" cy="5931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70298</xdr:colOff>
      <xdr:row>49</xdr:row>
      <xdr:rowOff>84667</xdr:rowOff>
    </xdr:from>
    <xdr:to>
      <xdr:col>28</xdr:col>
      <xdr:colOff>860367</xdr:colOff>
      <xdr:row>50</xdr:row>
      <xdr:rowOff>152135</xdr:rowOff>
    </xdr:to>
    <xdr:pic>
      <xdr:nvPicPr>
        <xdr:cNvPr id="6" name="Image 5" descr="Papier peint Jogger coureur femme • Pixers® - Nous vivons pour changer">
          <a:extLst>
            <a:ext uri="{FF2B5EF4-FFF2-40B4-BE49-F238E27FC236}">
              <a16:creationId xmlns:a16="http://schemas.microsoft.com/office/drawing/2014/main" id="{51BD8045-5A51-421F-AF3F-48C36651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59548" y="15972367"/>
          <a:ext cx="790069" cy="572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28</xdr:col>
      <xdr:colOff>216330</xdr:colOff>
      <xdr:row>87</xdr:row>
      <xdr:rowOff>284426</xdr:rowOff>
    </xdr:from>
    <xdr:ext cx="576102" cy="558798"/>
    <xdr:pic>
      <xdr:nvPicPr>
        <xdr:cNvPr id="7" name="Image 6" descr="8,402 Girl Running Illustrations &amp; Clip Art - iStock">
          <a:extLst>
            <a:ext uri="{FF2B5EF4-FFF2-40B4-BE49-F238E27FC236}">
              <a16:creationId xmlns:a16="http://schemas.microsoft.com/office/drawing/2014/main" id="{A8343F4F-FE67-45A9-9A7B-B831F2A26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05580" y="31697876"/>
          <a:ext cx="576102" cy="558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326570</xdr:colOff>
      <xdr:row>75</xdr:row>
      <xdr:rowOff>78240</xdr:rowOff>
    </xdr:from>
    <xdr:ext cx="583406" cy="588928"/>
    <xdr:pic>
      <xdr:nvPicPr>
        <xdr:cNvPr id="8" name="Image 7" descr="Sticker Coureur course à pied - univers sports Etiquette &amp;amp; Autocollant">
          <a:extLst>
            <a:ext uri="{FF2B5EF4-FFF2-40B4-BE49-F238E27FC236}">
              <a16:creationId xmlns:a16="http://schemas.microsoft.com/office/drawing/2014/main" id="{235144BD-D57F-4B92-93C3-8334C3DF2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15820" y="26557740"/>
          <a:ext cx="583406" cy="588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179915</xdr:colOff>
      <xdr:row>36</xdr:row>
      <xdr:rowOff>91242</xdr:rowOff>
    </xdr:from>
    <xdr:to>
      <xdr:col>28</xdr:col>
      <xdr:colOff>763321</xdr:colOff>
      <xdr:row>37</xdr:row>
      <xdr:rowOff>172170</xdr:rowOff>
    </xdr:to>
    <xdr:pic>
      <xdr:nvPicPr>
        <xdr:cNvPr id="2" name="Image 1" descr="Sticker Coureur course à pied - univers sports Etiquette &amp;amp; Autocollant">
          <a:extLst>
            <a:ext uri="{FF2B5EF4-FFF2-40B4-BE49-F238E27FC236}">
              <a16:creationId xmlns:a16="http://schemas.microsoft.com/office/drawing/2014/main" id="{1C304BAB-F07E-4162-9246-5B14D6AAB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69165" y="10797342"/>
          <a:ext cx="583406" cy="5857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38315</xdr:colOff>
      <xdr:row>14</xdr:row>
      <xdr:rowOff>89958</xdr:rowOff>
    </xdr:from>
    <xdr:to>
      <xdr:col>29</xdr:col>
      <xdr:colOff>2118292</xdr:colOff>
      <xdr:row>17</xdr:row>
      <xdr:rowOff>64822</xdr:rowOff>
    </xdr:to>
    <xdr:pic>
      <xdr:nvPicPr>
        <xdr:cNvPr id="3" name="Image 2" descr="https://runners.ouest-france.fr/wp-content/uploads/2016/06/7pechescapitauxOpen-1.jpg">
          <a:extLst>
            <a:ext uri="{FF2B5EF4-FFF2-40B4-BE49-F238E27FC236}">
              <a16:creationId xmlns:a16="http://schemas.microsoft.com/office/drawing/2014/main" id="{9CA6404F-EA94-4E96-8112-480DD1395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27565" y="6433608"/>
          <a:ext cx="3232502" cy="1175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2321718</xdr:colOff>
      <xdr:row>14</xdr:row>
      <xdr:rowOff>89959</xdr:rowOff>
    </xdr:from>
    <xdr:to>
      <xdr:col>29</xdr:col>
      <xdr:colOff>3333748</xdr:colOff>
      <xdr:row>17</xdr:row>
      <xdr:rowOff>64016</xdr:rowOff>
    </xdr:to>
    <xdr:pic>
      <xdr:nvPicPr>
        <xdr:cNvPr id="4" name="Image 3" descr="Le genou du coureur | Société de Physiothérapie de Bourgogne">
          <a:extLst>
            <a:ext uri="{FF2B5EF4-FFF2-40B4-BE49-F238E27FC236}">
              <a16:creationId xmlns:a16="http://schemas.microsoft.com/office/drawing/2014/main" id="{D653DA05-CDAB-46BA-8FC5-9BFA72967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63493" y="6433609"/>
          <a:ext cx="1012030" cy="1174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293309</xdr:colOff>
      <xdr:row>62</xdr:row>
      <xdr:rowOff>61171</xdr:rowOff>
    </xdr:from>
    <xdr:to>
      <xdr:col>28</xdr:col>
      <xdr:colOff>846959</xdr:colOff>
      <xdr:row>63</xdr:row>
      <xdr:rowOff>149490</xdr:rowOff>
    </xdr:to>
    <xdr:pic>
      <xdr:nvPicPr>
        <xdr:cNvPr id="5" name="Image 4" descr="Silhouette De Coureur De Vecteur, Vue De Face Illustration de Vecteur -  Illustration du adulte, courir: 92881783">
          <a:extLst>
            <a:ext uri="{FF2B5EF4-FFF2-40B4-BE49-F238E27FC236}">
              <a16:creationId xmlns:a16="http://schemas.microsoft.com/office/drawing/2014/main" id="{DB495ECA-4DB0-4F67-99B9-2F34E3C90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82559" y="21273346"/>
          <a:ext cx="553650" cy="5931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70298</xdr:colOff>
      <xdr:row>49</xdr:row>
      <xdr:rowOff>84667</xdr:rowOff>
    </xdr:from>
    <xdr:to>
      <xdr:col>28</xdr:col>
      <xdr:colOff>860367</xdr:colOff>
      <xdr:row>50</xdr:row>
      <xdr:rowOff>152135</xdr:rowOff>
    </xdr:to>
    <xdr:pic>
      <xdr:nvPicPr>
        <xdr:cNvPr id="6" name="Image 5" descr="Papier peint Jogger coureur femme • Pixers® - Nous vivons pour changer">
          <a:extLst>
            <a:ext uri="{FF2B5EF4-FFF2-40B4-BE49-F238E27FC236}">
              <a16:creationId xmlns:a16="http://schemas.microsoft.com/office/drawing/2014/main" id="{9CE94210-FE7A-4095-A47D-E64CECB24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59548" y="15972367"/>
          <a:ext cx="790069" cy="572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28</xdr:col>
      <xdr:colOff>216330</xdr:colOff>
      <xdr:row>87</xdr:row>
      <xdr:rowOff>284426</xdr:rowOff>
    </xdr:from>
    <xdr:ext cx="576102" cy="558798"/>
    <xdr:pic>
      <xdr:nvPicPr>
        <xdr:cNvPr id="7" name="Image 6" descr="8,402 Girl Running Illustrations &amp; Clip Art - iStock">
          <a:extLst>
            <a:ext uri="{FF2B5EF4-FFF2-40B4-BE49-F238E27FC236}">
              <a16:creationId xmlns:a16="http://schemas.microsoft.com/office/drawing/2014/main" id="{58D138CB-7ED8-4EB0-BE45-8092ADCCD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05580" y="31697876"/>
          <a:ext cx="576102" cy="558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326570</xdr:colOff>
      <xdr:row>75</xdr:row>
      <xdr:rowOff>78240</xdr:rowOff>
    </xdr:from>
    <xdr:ext cx="583406" cy="588928"/>
    <xdr:pic>
      <xdr:nvPicPr>
        <xdr:cNvPr id="8" name="Image 7" descr="Sticker Coureur course à pied - univers sports Etiquette &amp;amp; Autocollant">
          <a:extLst>
            <a:ext uri="{FF2B5EF4-FFF2-40B4-BE49-F238E27FC236}">
              <a16:creationId xmlns:a16="http://schemas.microsoft.com/office/drawing/2014/main" id="{4DC219CA-3D36-4CCC-BBA2-1697BDF0E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15820" y="26557740"/>
          <a:ext cx="583406" cy="588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tube-education-physique-et-sportive.apps.education.fr/w/fMG6iRqpWw4hUrnhGo8S8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7113D-1064-4897-8006-867FF57A7FE2}">
  <sheetPr>
    <tabColor rgb="FFFFFF00"/>
  </sheetPr>
  <dimension ref="A1:O50"/>
  <sheetViews>
    <sheetView topLeftCell="A10" workbookViewId="0">
      <selection activeCell="B20" sqref="B20:B36"/>
    </sheetView>
  </sheetViews>
  <sheetFormatPr baseColWidth="10" defaultRowHeight="15" x14ac:dyDescent="0.25"/>
  <cols>
    <col min="1" max="12" width="21.85546875" style="14" customWidth="1"/>
    <col min="13" max="15" width="21.85546875" customWidth="1"/>
  </cols>
  <sheetData>
    <row r="1" spans="1:15" ht="35.1" customHeight="1" x14ac:dyDescent="0.25">
      <c r="A1" s="12" t="s">
        <v>165</v>
      </c>
      <c r="B1" s="12" t="s">
        <v>166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  <c r="N1" s="13"/>
      <c r="O1" s="13"/>
    </row>
    <row r="2" spans="1:15" x14ac:dyDescent="0.25">
      <c r="A2" s="14" t="s">
        <v>167</v>
      </c>
      <c r="B2" s="14" t="s">
        <v>167</v>
      </c>
    </row>
    <row r="3" spans="1:15" x14ac:dyDescent="0.25">
      <c r="A3" s="14" t="s">
        <v>168</v>
      </c>
      <c r="B3" s="14" t="s">
        <v>168</v>
      </c>
    </row>
    <row r="4" spans="1:15" x14ac:dyDescent="0.25">
      <c r="A4" s="14" t="s">
        <v>169</v>
      </c>
      <c r="B4" s="14" t="s">
        <v>169</v>
      </c>
    </row>
    <row r="5" spans="1:15" x14ac:dyDescent="0.25">
      <c r="A5" s="14" t="s">
        <v>170</v>
      </c>
      <c r="B5" s="14" t="s">
        <v>170</v>
      </c>
    </row>
    <row r="6" spans="1:15" x14ac:dyDescent="0.25">
      <c r="A6" s="14" t="s">
        <v>171</v>
      </c>
      <c r="B6" s="14" t="s">
        <v>171</v>
      </c>
    </row>
    <row r="7" spans="1:15" x14ac:dyDescent="0.25">
      <c r="A7" s="14" t="s">
        <v>172</v>
      </c>
      <c r="B7" s="14" t="s">
        <v>172</v>
      </c>
    </row>
    <row r="8" spans="1:15" x14ac:dyDescent="0.25">
      <c r="A8" s="14" t="s">
        <v>173</v>
      </c>
      <c r="B8" s="14" t="s">
        <v>173</v>
      </c>
    </row>
    <row r="9" spans="1:15" x14ac:dyDescent="0.25">
      <c r="A9" s="14" t="s">
        <v>174</v>
      </c>
      <c r="B9" s="14" t="s">
        <v>174</v>
      </c>
    </row>
    <row r="10" spans="1:15" x14ac:dyDescent="0.25">
      <c r="A10" s="14" t="s">
        <v>175</v>
      </c>
      <c r="B10" s="14" t="s">
        <v>175</v>
      </c>
    </row>
    <row r="11" spans="1:15" x14ac:dyDescent="0.25">
      <c r="A11" s="14" t="s">
        <v>176</v>
      </c>
      <c r="B11" s="14" t="s">
        <v>176</v>
      </c>
    </row>
    <row r="12" spans="1:15" x14ac:dyDescent="0.25">
      <c r="A12" s="14" t="s">
        <v>177</v>
      </c>
      <c r="B12" s="14" t="s">
        <v>177</v>
      </c>
    </row>
    <row r="13" spans="1:15" x14ac:dyDescent="0.25">
      <c r="A13" s="14" t="s">
        <v>178</v>
      </c>
      <c r="B13" s="14" t="s">
        <v>178</v>
      </c>
    </row>
    <row r="14" spans="1:15" x14ac:dyDescent="0.25">
      <c r="A14" s="14" t="s">
        <v>179</v>
      </c>
      <c r="B14" s="14" t="s">
        <v>179</v>
      </c>
    </row>
    <row r="15" spans="1:15" x14ac:dyDescent="0.25">
      <c r="A15" s="14" t="s">
        <v>180</v>
      </c>
      <c r="B15" s="14" t="s">
        <v>180</v>
      </c>
    </row>
    <row r="16" spans="1:15" x14ac:dyDescent="0.25">
      <c r="A16" s="14" t="s">
        <v>181</v>
      </c>
      <c r="B16" s="14" t="s">
        <v>181</v>
      </c>
    </row>
    <row r="17" spans="1:2" x14ac:dyDescent="0.25">
      <c r="A17" s="14" t="s">
        <v>182</v>
      </c>
      <c r="B17" s="14" t="s">
        <v>182</v>
      </c>
    </row>
    <row r="18" spans="1:2" x14ac:dyDescent="0.25">
      <c r="A18" s="14" t="s">
        <v>183</v>
      </c>
      <c r="B18" s="14" t="s">
        <v>183</v>
      </c>
    </row>
    <row r="19" spans="1:2" x14ac:dyDescent="0.25">
      <c r="A19" s="14" t="s">
        <v>184</v>
      </c>
      <c r="B19" s="14" t="s">
        <v>184</v>
      </c>
    </row>
    <row r="20" spans="1:2" x14ac:dyDescent="0.25">
      <c r="A20" s="14" t="s">
        <v>185</v>
      </c>
      <c r="B20" s="14" t="s">
        <v>185</v>
      </c>
    </row>
    <row r="21" spans="1:2" x14ac:dyDescent="0.25">
      <c r="A21" s="14" t="s">
        <v>186</v>
      </c>
      <c r="B21" s="14" t="s">
        <v>186</v>
      </c>
    </row>
    <row r="22" spans="1:2" x14ac:dyDescent="0.25">
      <c r="A22" s="14" t="s">
        <v>187</v>
      </c>
      <c r="B22" s="14" t="s">
        <v>187</v>
      </c>
    </row>
    <row r="23" spans="1:2" x14ac:dyDescent="0.25">
      <c r="A23" s="14" t="s">
        <v>188</v>
      </c>
      <c r="B23" s="14" t="s">
        <v>188</v>
      </c>
    </row>
    <row r="24" spans="1:2" x14ac:dyDescent="0.25">
      <c r="A24" s="14" t="s">
        <v>189</v>
      </c>
      <c r="B24" s="14" t="s">
        <v>189</v>
      </c>
    </row>
    <row r="25" spans="1:2" x14ac:dyDescent="0.25">
      <c r="A25" s="14" t="s">
        <v>190</v>
      </c>
      <c r="B25" s="14" t="s">
        <v>190</v>
      </c>
    </row>
    <row r="26" spans="1:2" x14ac:dyDescent="0.25">
      <c r="A26" s="14" t="s">
        <v>191</v>
      </c>
      <c r="B26" s="14" t="s">
        <v>191</v>
      </c>
    </row>
    <row r="27" spans="1:2" x14ac:dyDescent="0.25">
      <c r="A27" s="14" t="s">
        <v>192</v>
      </c>
      <c r="B27" s="14" t="s">
        <v>192</v>
      </c>
    </row>
    <row r="28" spans="1:2" x14ac:dyDescent="0.25">
      <c r="A28" s="14" t="s">
        <v>193</v>
      </c>
      <c r="B28" s="14" t="s">
        <v>193</v>
      </c>
    </row>
    <row r="29" spans="1:2" x14ac:dyDescent="0.25">
      <c r="A29" s="14" t="s">
        <v>194</v>
      </c>
      <c r="B29" s="14" t="s">
        <v>194</v>
      </c>
    </row>
    <row r="30" spans="1:2" x14ac:dyDescent="0.25">
      <c r="A30" s="14" t="s">
        <v>195</v>
      </c>
      <c r="B30" s="14" t="s">
        <v>195</v>
      </c>
    </row>
    <row r="31" spans="1:2" x14ac:dyDescent="0.25">
      <c r="A31" s="14" t="s">
        <v>196</v>
      </c>
      <c r="B31" s="14" t="s">
        <v>196</v>
      </c>
    </row>
    <row r="32" spans="1:2" x14ac:dyDescent="0.25">
      <c r="A32" s="14" t="s">
        <v>197</v>
      </c>
      <c r="B32" s="14" t="s">
        <v>197</v>
      </c>
    </row>
    <row r="33" spans="1:2" x14ac:dyDescent="0.25">
      <c r="A33" s="14" t="s">
        <v>198</v>
      </c>
      <c r="B33" s="14" t="s">
        <v>198</v>
      </c>
    </row>
    <row r="34" spans="1:2" x14ac:dyDescent="0.25">
      <c r="A34" s="14" t="s">
        <v>199</v>
      </c>
      <c r="B34" s="14" t="s">
        <v>199</v>
      </c>
    </row>
    <row r="35" spans="1:2" x14ac:dyDescent="0.25">
      <c r="A35" s="14" t="s">
        <v>200</v>
      </c>
      <c r="B35" s="14" t="s">
        <v>200</v>
      </c>
    </row>
    <row r="36" spans="1:2" x14ac:dyDescent="0.25">
      <c r="A36" s="14" t="s">
        <v>201</v>
      </c>
      <c r="B36" s="14" t="s">
        <v>201</v>
      </c>
    </row>
    <row r="50" spans="15:15" x14ac:dyDescent="0.25">
      <c r="O50" t="s">
        <v>129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1F4CA-46A8-48C6-86F0-E13115068EF2}">
  <dimension ref="A1:CH97"/>
  <sheetViews>
    <sheetView topLeftCell="A13" zoomScaleNormal="100" workbookViewId="0">
      <selection activeCell="H21" sqref="H21"/>
    </sheetView>
  </sheetViews>
  <sheetFormatPr baseColWidth="10" defaultColWidth="22.85546875" defaultRowHeight="15" x14ac:dyDescent="0.25"/>
  <cols>
    <col min="1" max="17" width="22.85546875" style="19"/>
    <col min="18" max="86" width="22.85546875" style="14"/>
    <col min="87" max="16384" width="22.85546875" style="19"/>
  </cols>
  <sheetData>
    <row r="1" spans="1:86" s="17" customFormat="1" ht="30.6" customHeight="1" x14ac:dyDescent="0.25">
      <c r="A1" s="15" t="s">
        <v>130</v>
      </c>
      <c r="B1" s="15" t="s">
        <v>145</v>
      </c>
      <c r="C1" s="15" t="s">
        <v>131</v>
      </c>
      <c r="D1" s="15" t="s">
        <v>132</v>
      </c>
      <c r="E1" s="15" t="s">
        <v>135</v>
      </c>
      <c r="F1" s="15" t="s">
        <v>146</v>
      </c>
      <c r="G1" s="15">
        <v>0.01</v>
      </c>
      <c r="H1" s="15" t="s">
        <v>147</v>
      </c>
      <c r="I1" s="15" t="s">
        <v>148</v>
      </c>
      <c r="J1" s="15" t="s">
        <v>149</v>
      </c>
      <c r="K1" s="15" t="s">
        <v>136</v>
      </c>
      <c r="L1" s="15" t="s">
        <v>150</v>
      </c>
      <c r="M1" s="15" t="s">
        <v>158</v>
      </c>
      <c r="N1" s="15" t="s">
        <v>151</v>
      </c>
      <c r="O1" s="15" t="s">
        <v>152</v>
      </c>
      <c r="P1" s="16" t="s">
        <v>153</v>
      </c>
      <c r="Q1" s="16" t="s">
        <v>154</v>
      </c>
      <c r="R1" s="16" t="s">
        <v>155</v>
      </c>
      <c r="S1" s="16" t="s">
        <v>156</v>
      </c>
      <c r="T1" s="16" t="s">
        <v>157</v>
      </c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</row>
    <row r="2" spans="1:86" ht="30.6" customHeight="1" x14ac:dyDescent="0.25">
      <c r="A2" s="18">
        <v>1</v>
      </c>
      <c r="B2" s="18" t="str">
        <f>'Coureur 1'!B2</f>
        <v>Classe_1</v>
      </c>
      <c r="C2" s="18" t="str">
        <f>'Coureur 1'!C2</f>
        <v>Elève 2</v>
      </c>
      <c r="D2" s="18">
        <f>'Coureur 1'!D2</f>
        <v>0</v>
      </c>
      <c r="E2" s="18">
        <f>'Coureur 1'!E2</f>
        <v>0</v>
      </c>
      <c r="F2" s="18">
        <f>'Coureur 1'!F2</f>
        <v>12.5</v>
      </c>
      <c r="G2" s="18" t="str">
        <f>'Coureur 1'!G2</f>
        <v>4</v>
      </c>
      <c r="H2" s="18" t="str">
        <f>'Coureur 1'!H2</f>
        <v>0</v>
      </c>
      <c r="I2" s="18">
        <f>'Coureur 1'!I2</f>
        <v>0</v>
      </c>
      <c r="J2" s="18" t="str">
        <f>'Coureur 1'!J2</f>
        <v>3</v>
      </c>
      <c r="K2" s="18">
        <f>'Coureur 1'!K2</f>
        <v>0</v>
      </c>
      <c r="L2" s="18">
        <f>'Coureur 1'!L2</f>
        <v>0</v>
      </c>
      <c r="M2" s="18">
        <f>'Coureur 1'!M2</f>
        <v>0</v>
      </c>
      <c r="N2" s="18">
        <f>'Coureur 1'!N2</f>
        <v>0</v>
      </c>
      <c r="O2" s="18">
        <f>'Coureur 1'!O2</f>
        <v>0</v>
      </c>
      <c r="P2" s="14"/>
      <c r="Q2" s="14"/>
    </row>
    <row r="3" spans="1:86" ht="30.6" customHeight="1" x14ac:dyDescent="0.25">
      <c r="A3" s="18">
        <v>1</v>
      </c>
      <c r="B3" s="18">
        <f>'Coureur 1'!B3</f>
        <v>0</v>
      </c>
      <c r="C3" s="18">
        <f>'Coureur 1'!C3</f>
        <v>0</v>
      </c>
      <c r="D3" s="18">
        <f>'Coureur 1'!D3</f>
        <v>0</v>
      </c>
      <c r="E3" s="18">
        <f>'Coureur 1'!E3</f>
        <v>0</v>
      </c>
      <c r="F3" s="18">
        <f>'Coureur 1'!F3</f>
        <v>12.5</v>
      </c>
      <c r="G3" s="18" t="str">
        <f>'Coureur 1'!G3</f>
        <v>DA</v>
      </c>
      <c r="H3" s="18" t="str">
        <f>'Coureur 1'!H3</f>
        <v>2</v>
      </c>
      <c r="I3" s="18">
        <f>'Coureur 1'!I3</f>
        <v>1</v>
      </c>
      <c r="J3" s="18" t="str">
        <f>'Coureur 1'!J3</f>
        <v>0</v>
      </c>
      <c r="K3" s="18">
        <f>'Coureur 1'!K3</f>
        <v>0</v>
      </c>
      <c r="L3" s="18">
        <f>'Coureur 1'!L3</f>
        <v>0</v>
      </c>
      <c r="M3" s="18">
        <f>'Coureur 1'!M3</f>
        <v>0</v>
      </c>
      <c r="N3" s="18">
        <f>'Coureur 1'!N3</f>
        <v>0</v>
      </c>
      <c r="O3" s="18">
        <f>'Coureur 1'!O3</f>
        <v>0</v>
      </c>
      <c r="P3" s="14"/>
      <c r="Q3" s="14"/>
    </row>
    <row r="4" spans="1:86" ht="30.6" customHeight="1" x14ac:dyDescent="0.25">
      <c r="A4" s="18">
        <v>1</v>
      </c>
      <c r="B4" s="18">
        <f>'Coureur 1'!B4</f>
        <v>0</v>
      </c>
      <c r="C4" s="18">
        <f>'Coureur 1'!C4</f>
        <v>0</v>
      </c>
      <c r="D4" s="18">
        <f>'Coureur 1'!D4</f>
        <v>0</v>
      </c>
      <c r="E4" s="18">
        <f>'Coureur 1'!E4</f>
        <v>0</v>
      </c>
      <c r="F4" s="18">
        <f>'Coureur 1'!F4</f>
        <v>12.5</v>
      </c>
      <c r="G4" s="18" t="str">
        <f>'Coureur 1'!G4</f>
        <v>4</v>
      </c>
      <c r="H4" s="18" t="str">
        <f>'Coureur 1'!H4</f>
        <v>0</v>
      </c>
      <c r="I4" s="18">
        <f>'Coureur 1'!I4</f>
        <v>1</v>
      </c>
      <c r="J4" s="18" t="str">
        <f>'Coureur 1'!J4</f>
        <v>3</v>
      </c>
      <c r="K4" s="18">
        <f>'Coureur 1'!K4</f>
        <v>0</v>
      </c>
      <c r="L4" s="18">
        <f>'Coureur 1'!L4</f>
        <v>0</v>
      </c>
      <c r="M4" s="18">
        <f>'Coureur 1'!M4</f>
        <v>0</v>
      </c>
      <c r="N4" s="18">
        <f>'Coureur 1'!N4</f>
        <v>0</v>
      </c>
      <c r="O4" s="18">
        <f>'Coureur 1'!O4</f>
        <v>0</v>
      </c>
      <c r="P4" s="14"/>
      <c r="Q4" s="14"/>
    </row>
    <row r="5" spans="1:86" ht="30.6" customHeight="1" x14ac:dyDescent="0.25">
      <c r="A5" s="18">
        <v>1</v>
      </c>
      <c r="B5" s="18">
        <f>'Coureur 1'!B5</f>
        <v>0</v>
      </c>
      <c r="C5" s="18">
        <f>'Coureur 1'!C5</f>
        <v>0</v>
      </c>
      <c r="D5" s="18">
        <f>'Coureur 1'!D5</f>
        <v>0</v>
      </c>
      <c r="E5" s="18">
        <f>'Coureur 1'!E5</f>
        <v>0</v>
      </c>
      <c r="F5" s="18">
        <f>'Coureur 1'!F5</f>
        <v>12.5</v>
      </c>
      <c r="G5" s="18" t="str">
        <f>'Coureur 1'!G5</f>
        <v>4</v>
      </c>
      <c r="H5" s="18" t="str">
        <f>'Coureur 1'!H5</f>
        <v>0</v>
      </c>
      <c r="I5" s="18">
        <f>'Coureur 1'!I5</f>
        <v>1</v>
      </c>
      <c r="J5" s="18" t="str">
        <f>'Coureur 1'!J5</f>
        <v>3</v>
      </c>
      <c r="K5" s="18">
        <f>'Coureur 1'!K5</f>
        <v>0</v>
      </c>
      <c r="L5" s="18">
        <f>'Coureur 1'!L5</f>
        <v>0</v>
      </c>
      <c r="M5" s="18">
        <f>'Coureur 1'!M5</f>
        <v>0</v>
      </c>
      <c r="N5" s="18">
        <f>'Coureur 1'!N5</f>
        <v>0</v>
      </c>
      <c r="O5" s="18">
        <f>'Coureur 1'!O5</f>
        <v>0</v>
      </c>
      <c r="P5" s="14"/>
      <c r="Q5" s="14"/>
    </row>
    <row r="6" spans="1:86" ht="30.6" customHeight="1" x14ac:dyDescent="0.25">
      <c r="A6" s="18">
        <v>1</v>
      </c>
      <c r="B6" s="18">
        <f>'Coureur 1'!B6</f>
        <v>0</v>
      </c>
      <c r="C6" s="18">
        <f>'Coureur 1'!C6</f>
        <v>0</v>
      </c>
      <c r="D6" s="18">
        <f>'Coureur 1'!D6</f>
        <v>0</v>
      </c>
      <c r="E6" s="18">
        <f>'Coureur 1'!E6</f>
        <v>0</v>
      </c>
      <c r="F6" s="18">
        <f>'Coureur 1'!F6</f>
        <v>12.5</v>
      </c>
      <c r="G6" s="18" t="str">
        <f>'Coureur 1'!G6</f>
        <v>4</v>
      </c>
      <c r="H6" s="18" t="str">
        <f>'Coureur 1'!H6</f>
        <v>0</v>
      </c>
      <c r="I6" s="18">
        <f>'Coureur 1'!I6</f>
        <v>1</v>
      </c>
      <c r="J6" s="18" t="str">
        <f>'Coureur 1'!J6</f>
        <v>3</v>
      </c>
      <c r="K6" s="18">
        <f>'Coureur 1'!K6</f>
        <v>0</v>
      </c>
      <c r="L6" s="18">
        <f>'Coureur 1'!L6</f>
        <v>0</v>
      </c>
      <c r="M6" s="18">
        <f>'Coureur 1'!M6</f>
        <v>0</v>
      </c>
      <c r="N6" s="18">
        <f>'Coureur 1'!N6</f>
        <v>0</v>
      </c>
      <c r="O6" s="18">
        <f>'Coureur 1'!O6</f>
        <v>0</v>
      </c>
      <c r="P6" s="14"/>
      <c r="Q6" s="14"/>
    </row>
    <row r="7" spans="1:86" ht="30.6" customHeight="1" x14ac:dyDescent="0.25">
      <c r="A7" s="127">
        <v>2</v>
      </c>
      <c r="B7" s="127" t="str">
        <f>'Coureur 2'!B2</f>
        <v>Classe_1</v>
      </c>
      <c r="C7" s="127" t="str">
        <f>'Coureur 2'!C2</f>
        <v>Elève 2</v>
      </c>
      <c r="D7" s="127">
        <f>'Coureur 2'!D2</f>
        <v>0</v>
      </c>
      <c r="E7" s="127">
        <f>'Coureur 2'!E2</f>
        <v>0</v>
      </c>
      <c r="F7" s="127">
        <f>'Coureur 2'!F2</f>
        <v>12.5</v>
      </c>
      <c r="G7" s="127" t="str">
        <f>'Coureur 2'!G2</f>
        <v>4</v>
      </c>
      <c r="H7" s="127" t="str">
        <f>'Coureur 2'!H2</f>
        <v>2</v>
      </c>
      <c r="I7" s="127">
        <f>'Coureur 2'!I2</f>
        <v>1</v>
      </c>
      <c r="J7" s="127" t="str">
        <f>'Coureur 2'!J2</f>
        <v>3</v>
      </c>
      <c r="K7" s="127">
        <f>'Coureur 2'!K2</f>
        <v>0</v>
      </c>
      <c r="L7" s="127">
        <f>'Coureur 2'!L2</f>
        <v>0</v>
      </c>
      <c r="M7" s="127">
        <f>'Coureur 2'!M2</f>
        <v>0</v>
      </c>
      <c r="N7" s="127">
        <f>'Coureur 2'!N2</f>
        <v>0</v>
      </c>
      <c r="O7" s="127">
        <f>'Coureur 2'!O2</f>
        <v>0</v>
      </c>
      <c r="P7" s="14"/>
      <c r="Q7" s="14"/>
    </row>
    <row r="8" spans="1:86" ht="30.6" customHeight="1" x14ac:dyDescent="0.25">
      <c r="A8" s="127">
        <v>2</v>
      </c>
      <c r="B8" s="127">
        <f>'Coureur 2'!B3</f>
        <v>0</v>
      </c>
      <c r="C8" s="127">
        <f>'Coureur 2'!C3</f>
        <v>0</v>
      </c>
      <c r="D8" s="127">
        <f>'Coureur 2'!D3</f>
        <v>0</v>
      </c>
      <c r="E8" s="127">
        <f>'Coureur 2'!E3</f>
        <v>0</v>
      </c>
      <c r="F8" s="127">
        <f>'Coureur 2'!F3</f>
        <v>12.5</v>
      </c>
      <c r="G8" s="127" t="str">
        <f>'Coureur 2'!G3</f>
        <v>DA</v>
      </c>
      <c r="H8" s="127" t="e">
        <f>'Coureur 2'!H3</f>
        <v>#N/A</v>
      </c>
      <c r="I8" s="127">
        <f>'Coureur 2'!I3</f>
        <v>1</v>
      </c>
      <c r="J8" s="127" t="str">
        <f>'Coureur 2'!J3</f>
        <v>3</v>
      </c>
      <c r="K8" s="127">
        <f>'Coureur 2'!K3</f>
        <v>0</v>
      </c>
      <c r="L8" s="127">
        <f>'Coureur 2'!L3</f>
        <v>0</v>
      </c>
      <c r="M8" s="127">
        <f>'Coureur 2'!M3</f>
        <v>0</v>
      </c>
      <c r="N8" s="127">
        <f>'Coureur 2'!N3</f>
        <v>0</v>
      </c>
      <c r="O8" s="127">
        <f>'Coureur 2'!O3</f>
        <v>0</v>
      </c>
      <c r="P8" s="14"/>
      <c r="Q8" s="14"/>
    </row>
    <row r="9" spans="1:86" ht="30.6" customHeight="1" x14ac:dyDescent="0.25">
      <c r="A9" s="127">
        <v>2</v>
      </c>
      <c r="B9" s="127">
        <f>'Coureur 2'!B4</f>
        <v>0</v>
      </c>
      <c r="C9" s="127">
        <f>'Coureur 2'!C4</f>
        <v>0</v>
      </c>
      <c r="D9" s="127">
        <f>'Coureur 2'!D4</f>
        <v>0</v>
      </c>
      <c r="E9" s="127">
        <f>'Coureur 2'!E4</f>
        <v>0</v>
      </c>
      <c r="F9" s="127">
        <f>'Coureur 2'!F4</f>
        <v>12.5</v>
      </c>
      <c r="G9" s="127" t="str">
        <f>'Coureur 2'!G4</f>
        <v>4</v>
      </c>
      <c r="H9" s="127" t="str">
        <f>'Coureur 2'!H4</f>
        <v>0</v>
      </c>
      <c r="I9" s="127">
        <f>'Coureur 2'!I4</f>
        <v>1</v>
      </c>
      <c r="J9" s="127" t="str">
        <f>'Coureur 2'!J4</f>
        <v>3</v>
      </c>
      <c r="K9" s="127">
        <f>'Coureur 2'!K4</f>
        <v>0</v>
      </c>
      <c r="L9" s="127">
        <f>'Coureur 2'!L4</f>
        <v>0</v>
      </c>
      <c r="M9" s="127">
        <f>'Coureur 2'!M4</f>
        <v>0</v>
      </c>
      <c r="N9" s="127">
        <f>'Coureur 2'!N4</f>
        <v>0</v>
      </c>
      <c r="O9" s="127">
        <f>'Coureur 2'!O4</f>
        <v>0</v>
      </c>
      <c r="P9" s="14"/>
      <c r="Q9" s="14"/>
    </row>
    <row r="10" spans="1:86" ht="30.6" customHeight="1" x14ac:dyDescent="0.25">
      <c r="A10" s="127">
        <v>2</v>
      </c>
      <c r="B10" s="127">
        <f>'Coureur 2'!B5</f>
        <v>0</v>
      </c>
      <c r="C10" s="127">
        <f>'Coureur 2'!C5</f>
        <v>0</v>
      </c>
      <c r="D10" s="127">
        <f>'Coureur 2'!D5</f>
        <v>0</v>
      </c>
      <c r="E10" s="127">
        <f>'Coureur 2'!E5</f>
        <v>0</v>
      </c>
      <c r="F10" s="127">
        <f>'Coureur 2'!F5</f>
        <v>12.5</v>
      </c>
      <c r="G10" s="127" t="str">
        <f>'Coureur 2'!G5</f>
        <v>4</v>
      </c>
      <c r="H10" s="127" t="str">
        <f>'Coureur 2'!H5</f>
        <v>0</v>
      </c>
      <c r="I10" s="127">
        <f>'Coureur 2'!I5</f>
        <v>1</v>
      </c>
      <c r="J10" s="127" t="str">
        <f>'Coureur 2'!J5</f>
        <v>3</v>
      </c>
      <c r="K10" s="127">
        <f>'Coureur 2'!K5</f>
        <v>0</v>
      </c>
      <c r="L10" s="127">
        <f>'Coureur 2'!L5</f>
        <v>0</v>
      </c>
      <c r="M10" s="127">
        <f>'Coureur 2'!M5</f>
        <v>0</v>
      </c>
      <c r="N10" s="127">
        <f>'Coureur 2'!N5</f>
        <v>0</v>
      </c>
      <c r="O10" s="127">
        <f>'Coureur 2'!O5</f>
        <v>0</v>
      </c>
      <c r="P10" s="14"/>
      <c r="Q10" s="14"/>
    </row>
    <row r="11" spans="1:86" ht="30.6" customHeight="1" x14ac:dyDescent="0.25">
      <c r="A11" s="127">
        <v>2</v>
      </c>
      <c r="B11" s="127">
        <f>'Coureur 2'!B6</f>
        <v>0</v>
      </c>
      <c r="C11" s="127">
        <f>'Coureur 2'!C6</f>
        <v>0</v>
      </c>
      <c r="D11" s="127">
        <f>'Coureur 2'!D6</f>
        <v>0</v>
      </c>
      <c r="E11" s="127">
        <f>'Coureur 2'!E6</f>
        <v>0</v>
      </c>
      <c r="F11" s="127">
        <f>'Coureur 2'!F6</f>
        <v>12.5</v>
      </c>
      <c r="G11" s="127" t="str">
        <f>'Coureur 2'!G6</f>
        <v>4</v>
      </c>
      <c r="H11" s="127" t="str">
        <f>'Coureur 2'!H6</f>
        <v>4</v>
      </c>
      <c r="I11" s="127">
        <f>'Coureur 2'!I6</f>
        <v>1</v>
      </c>
      <c r="J11" s="127" t="str">
        <f>'Coureur 2'!J6</f>
        <v>3</v>
      </c>
      <c r="K11" s="127">
        <f>'Coureur 2'!K6</f>
        <v>0</v>
      </c>
      <c r="L11" s="127">
        <f>'Coureur 2'!L6</f>
        <v>0</v>
      </c>
      <c r="M11" s="127">
        <f>'Coureur 2'!M6</f>
        <v>0</v>
      </c>
      <c r="N11" s="127">
        <f>'Coureur 2'!N6</f>
        <v>0</v>
      </c>
      <c r="O11" s="127">
        <f>'Coureur 2'!O6</f>
        <v>0</v>
      </c>
      <c r="P11" s="14"/>
      <c r="Q11" s="14"/>
    </row>
    <row r="12" spans="1:86" ht="30.6" customHeight="1" x14ac:dyDescent="0.25">
      <c r="A12" s="18">
        <v>3</v>
      </c>
      <c r="B12" s="18">
        <f>'Coureur 3'!B2</f>
        <v>0</v>
      </c>
      <c r="C12" s="18">
        <f>'Coureur 3'!C2</f>
        <v>0</v>
      </c>
      <c r="D12" s="18">
        <f>'Coureur 3'!D2</f>
        <v>0</v>
      </c>
      <c r="E12" s="18">
        <f>'Coureur 3'!E2</f>
        <v>0</v>
      </c>
      <c r="F12" s="18">
        <f>'Coureur 3'!F2</f>
        <v>12.5</v>
      </c>
      <c r="G12" s="18" t="str">
        <f>'Coureur 3'!G2</f>
        <v>4</v>
      </c>
      <c r="H12" s="18" t="str">
        <f>'Coureur 3'!H2</f>
        <v>2</v>
      </c>
      <c r="I12" s="18">
        <f>'Coureur 3'!I2</f>
        <v>1</v>
      </c>
      <c r="J12" s="18" t="str">
        <f>'Coureur 3'!J2</f>
        <v>3</v>
      </c>
      <c r="K12" s="18">
        <f>'Coureur 3'!K2</f>
        <v>0</v>
      </c>
      <c r="L12" s="18">
        <f>'Coureur 3'!L2</f>
        <v>0</v>
      </c>
      <c r="M12" s="18">
        <f>'Coureur 3'!M2</f>
        <v>0</v>
      </c>
      <c r="N12" s="18">
        <f>'Coureur 3'!N2</f>
        <v>0</v>
      </c>
      <c r="O12" s="18">
        <f>'Coureur 3'!O2</f>
        <v>0</v>
      </c>
      <c r="P12" s="14"/>
      <c r="Q12" s="14"/>
    </row>
    <row r="13" spans="1:86" ht="30.6" customHeight="1" x14ac:dyDescent="0.25">
      <c r="A13" s="18">
        <v>3</v>
      </c>
      <c r="B13" s="18">
        <f>'Coureur 3'!B3</f>
        <v>0</v>
      </c>
      <c r="C13" s="18">
        <f>'Coureur 3'!C3</f>
        <v>0</v>
      </c>
      <c r="D13" s="18">
        <f>'Coureur 3'!D3</f>
        <v>0</v>
      </c>
      <c r="E13" s="18">
        <f>'Coureur 3'!E3</f>
        <v>0</v>
      </c>
      <c r="F13" s="18">
        <f>'Coureur 3'!F3</f>
        <v>12.5</v>
      </c>
      <c r="G13" s="18" t="str">
        <f>'Coureur 3'!G3</f>
        <v>DA</v>
      </c>
      <c r="H13" s="18" t="str">
        <f>'Coureur 3'!H3</f>
        <v>0</v>
      </c>
      <c r="I13" s="18">
        <f>'Coureur 3'!I3</f>
        <v>1</v>
      </c>
      <c r="J13" s="18" t="str">
        <f>'Coureur 3'!J3</f>
        <v>3</v>
      </c>
      <c r="K13" s="18">
        <f>'Coureur 3'!K3</f>
        <v>0</v>
      </c>
      <c r="L13" s="18">
        <f>'Coureur 3'!L3</f>
        <v>0</v>
      </c>
      <c r="M13" s="18">
        <f>'Coureur 3'!M3</f>
        <v>0</v>
      </c>
      <c r="N13" s="18">
        <f>'Coureur 3'!N3</f>
        <v>0</v>
      </c>
      <c r="O13" s="18">
        <f>'Coureur 3'!O3</f>
        <v>0</v>
      </c>
      <c r="P13" s="14"/>
      <c r="Q13" s="14"/>
    </row>
    <row r="14" spans="1:86" ht="30.6" customHeight="1" x14ac:dyDescent="0.25">
      <c r="A14" s="18">
        <v>3</v>
      </c>
      <c r="B14" s="18">
        <f>'Coureur 3'!B4</f>
        <v>0</v>
      </c>
      <c r="C14" s="18">
        <f>'Coureur 3'!C4</f>
        <v>0</v>
      </c>
      <c r="D14" s="18">
        <f>'Coureur 3'!D4</f>
        <v>0</v>
      </c>
      <c r="E14" s="18">
        <f>'Coureur 3'!E4</f>
        <v>0</v>
      </c>
      <c r="F14" s="18">
        <f>'Coureur 3'!F4</f>
        <v>12.5</v>
      </c>
      <c r="G14" s="18" t="str">
        <f>'Coureur 3'!G4</f>
        <v>4</v>
      </c>
      <c r="H14" s="18" t="str">
        <f>'Coureur 3'!H4</f>
        <v>0</v>
      </c>
      <c r="I14" s="18">
        <f>'Coureur 3'!I4</f>
        <v>1</v>
      </c>
      <c r="J14" s="18" t="str">
        <f>'Coureur 3'!J4</f>
        <v>3</v>
      </c>
      <c r="K14" s="18">
        <f>'Coureur 3'!K4</f>
        <v>0</v>
      </c>
      <c r="L14" s="18">
        <f>'Coureur 3'!L4</f>
        <v>0</v>
      </c>
      <c r="M14" s="18">
        <f>'Coureur 3'!M4</f>
        <v>0</v>
      </c>
      <c r="N14" s="18">
        <f>'Coureur 3'!N4</f>
        <v>0</v>
      </c>
      <c r="O14" s="18">
        <f>'Coureur 3'!O4</f>
        <v>0</v>
      </c>
      <c r="P14" s="14"/>
      <c r="Q14" s="14"/>
    </row>
    <row r="15" spans="1:86" ht="30.6" customHeight="1" x14ac:dyDescent="0.25">
      <c r="A15" s="18">
        <v>3</v>
      </c>
      <c r="B15" s="18">
        <f>'Coureur 3'!B5</f>
        <v>0</v>
      </c>
      <c r="C15" s="18">
        <f>'Coureur 3'!C5</f>
        <v>0</v>
      </c>
      <c r="D15" s="18">
        <f>'Coureur 3'!D5</f>
        <v>0</v>
      </c>
      <c r="E15" s="18">
        <f>'Coureur 3'!E5</f>
        <v>0</v>
      </c>
      <c r="F15" s="18">
        <f>'Coureur 3'!F5</f>
        <v>12.5</v>
      </c>
      <c r="G15" s="18" t="str">
        <f>'Coureur 3'!G5</f>
        <v>4</v>
      </c>
      <c r="H15" s="18" t="str">
        <f>'Coureur 3'!H5</f>
        <v>4</v>
      </c>
      <c r="I15" s="18">
        <f>'Coureur 3'!I5</f>
        <v>1</v>
      </c>
      <c r="J15" s="18" t="str">
        <f>'Coureur 3'!J5</f>
        <v>3</v>
      </c>
      <c r="K15" s="18">
        <f>'Coureur 3'!K5</f>
        <v>0</v>
      </c>
      <c r="L15" s="18">
        <f>'Coureur 3'!L5</f>
        <v>0</v>
      </c>
      <c r="M15" s="18">
        <f>'Coureur 3'!M5</f>
        <v>0</v>
      </c>
      <c r="N15" s="18">
        <f>'Coureur 3'!N5</f>
        <v>0</v>
      </c>
      <c r="O15" s="18">
        <f>'Coureur 3'!O5</f>
        <v>0</v>
      </c>
      <c r="P15" s="14"/>
      <c r="Q15" s="14"/>
    </row>
    <row r="16" spans="1:86" ht="30.6" customHeight="1" x14ac:dyDescent="0.25">
      <c r="A16" s="18">
        <v>3</v>
      </c>
      <c r="B16" s="18">
        <f>'Coureur 3'!B6</f>
        <v>0</v>
      </c>
      <c r="C16" s="18">
        <f>'Coureur 3'!C6</f>
        <v>0</v>
      </c>
      <c r="D16" s="18">
        <f>'Coureur 3'!D6</f>
        <v>0</v>
      </c>
      <c r="E16" s="18">
        <f>'Coureur 3'!E6</f>
        <v>0</v>
      </c>
      <c r="F16" s="18">
        <f>'Coureur 3'!F6</f>
        <v>12.5</v>
      </c>
      <c r="G16" s="18" t="str">
        <f>'Coureur 3'!G6</f>
        <v>4</v>
      </c>
      <c r="H16" s="18" t="str">
        <f>'Coureur 3'!H6</f>
        <v>0</v>
      </c>
      <c r="I16" s="18">
        <f>'Coureur 3'!I6</f>
        <v>1</v>
      </c>
      <c r="J16" s="18" t="str">
        <f>'Coureur 3'!J6</f>
        <v>3</v>
      </c>
      <c r="K16" s="18">
        <f>'Coureur 3'!K6</f>
        <v>0</v>
      </c>
      <c r="L16" s="18">
        <f>'Coureur 3'!L6</f>
        <v>0</v>
      </c>
      <c r="M16" s="18">
        <f>'Coureur 3'!M6</f>
        <v>0</v>
      </c>
      <c r="N16" s="18">
        <f>'Coureur 3'!N6</f>
        <v>0</v>
      </c>
      <c r="O16" s="18">
        <f>'Coureur 3'!O6</f>
        <v>0</v>
      </c>
      <c r="P16" s="14"/>
      <c r="Q16" s="14"/>
    </row>
    <row r="17" spans="1:19" ht="30.6" customHeight="1" x14ac:dyDescent="0.25">
      <c r="A17" s="127">
        <v>4</v>
      </c>
      <c r="B17" s="127">
        <f>'Coureur 4'!B2</f>
        <v>0</v>
      </c>
      <c r="C17" s="127">
        <f>'Coureur 4'!C2</f>
        <v>0</v>
      </c>
      <c r="D17" s="127">
        <f>'Coureur 4'!D2</f>
        <v>0</v>
      </c>
      <c r="E17" s="127">
        <f>'Coureur 4'!E2</f>
        <v>0</v>
      </c>
      <c r="F17" s="127">
        <f>'Coureur 4'!F2</f>
        <v>12.5</v>
      </c>
      <c r="G17" s="127" t="str">
        <f>'Coureur 4'!G2</f>
        <v>4</v>
      </c>
      <c r="H17" s="127" t="str">
        <f>'Coureur 4'!H2</f>
        <v>0</v>
      </c>
      <c r="I17" s="127">
        <f>'Coureur 4'!I2</f>
        <v>1</v>
      </c>
      <c r="J17" s="127" t="str">
        <f>'Coureur 4'!J2</f>
        <v>3</v>
      </c>
      <c r="K17" s="127">
        <f>'Coureur 4'!K2</f>
        <v>0</v>
      </c>
      <c r="L17" s="127">
        <f>'Coureur 4'!L2</f>
        <v>0</v>
      </c>
      <c r="M17" s="127">
        <f>'Coureur 4'!M2</f>
        <v>0</v>
      </c>
      <c r="N17" s="127">
        <f>'Coureur 4'!N2</f>
        <v>0</v>
      </c>
      <c r="O17" s="127">
        <f>'Coureur 4'!O2</f>
        <v>0</v>
      </c>
      <c r="P17" s="14"/>
      <c r="Q17" s="14"/>
    </row>
    <row r="18" spans="1:19" ht="30.6" customHeight="1" x14ac:dyDescent="0.25">
      <c r="A18" s="127">
        <v>4</v>
      </c>
      <c r="B18" s="127">
        <f>'Coureur 4'!B3</f>
        <v>0</v>
      </c>
      <c r="C18" s="127">
        <f>'Coureur 4'!C3</f>
        <v>0</v>
      </c>
      <c r="D18" s="127">
        <f>'Coureur 4'!D3</f>
        <v>0</v>
      </c>
      <c r="E18" s="127">
        <f>'Coureur 4'!E3</f>
        <v>0</v>
      </c>
      <c r="F18" s="127">
        <f>'Coureur 4'!F3</f>
        <v>12.5</v>
      </c>
      <c r="G18" s="127" t="str">
        <f>'Coureur 4'!G3</f>
        <v>DA</v>
      </c>
      <c r="H18" s="127" t="str">
        <f>'Coureur 4'!H3</f>
        <v>4</v>
      </c>
      <c r="I18" s="127">
        <f>'Coureur 4'!I3</f>
        <v>1</v>
      </c>
      <c r="J18" s="127" t="str">
        <f>'Coureur 4'!J3</f>
        <v>3</v>
      </c>
      <c r="K18" s="127">
        <f>'Coureur 4'!K3</f>
        <v>0</v>
      </c>
      <c r="L18" s="127">
        <f>'Coureur 4'!L3</f>
        <v>0</v>
      </c>
      <c r="M18" s="127">
        <f>'Coureur 4'!M3</f>
        <v>0</v>
      </c>
      <c r="N18" s="127">
        <f>'Coureur 4'!N3</f>
        <v>0</v>
      </c>
      <c r="O18" s="127">
        <f>'Coureur 4'!O3</f>
        <v>0</v>
      </c>
      <c r="P18" s="14"/>
      <c r="Q18" s="14"/>
    </row>
    <row r="19" spans="1:19" ht="30.6" customHeight="1" x14ac:dyDescent="0.25">
      <c r="A19" s="127">
        <v>4</v>
      </c>
      <c r="B19" s="127">
        <f>'Coureur 4'!B4</f>
        <v>0</v>
      </c>
      <c r="C19" s="127">
        <f>'Coureur 4'!C4</f>
        <v>0</v>
      </c>
      <c r="D19" s="127">
        <f>'Coureur 4'!D4</f>
        <v>0</v>
      </c>
      <c r="E19" s="127">
        <f>'Coureur 4'!E4</f>
        <v>0</v>
      </c>
      <c r="F19" s="127">
        <f>'Coureur 4'!F4</f>
        <v>12.5</v>
      </c>
      <c r="G19" s="127" t="str">
        <f>'Coureur 4'!G4</f>
        <v>4</v>
      </c>
      <c r="H19" s="127" t="e">
        <f>'Coureur 4'!H4</f>
        <v>#N/A</v>
      </c>
      <c r="I19" s="127">
        <f>'Coureur 4'!I4</f>
        <v>1</v>
      </c>
      <c r="J19" s="127" t="str">
        <f>'Coureur 4'!J4</f>
        <v>3</v>
      </c>
      <c r="K19" s="127">
        <f>'Coureur 4'!K4</f>
        <v>0</v>
      </c>
      <c r="L19" s="127">
        <f>'Coureur 4'!L4</f>
        <v>0</v>
      </c>
      <c r="M19" s="127">
        <f>'Coureur 4'!M4</f>
        <v>0</v>
      </c>
      <c r="N19" s="127">
        <f>'Coureur 4'!N4</f>
        <v>0</v>
      </c>
      <c r="O19" s="127">
        <f>'Coureur 4'!O4</f>
        <v>0</v>
      </c>
      <c r="P19" s="14"/>
      <c r="Q19" s="14"/>
    </row>
    <row r="20" spans="1:19" ht="30.6" customHeight="1" x14ac:dyDescent="0.25">
      <c r="A20" s="127">
        <v>4</v>
      </c>
      <c r="B20" s="127">
        <f>'Coureur 4'!B5</f>
        <v>0</v>
      </c>
      <c r="C20" s="127">
        <f>'Coureur 4'!C5</f>
        <v>0</v>
      </c>
      <c r="D20" s="127">
        <f>'Coureur 4'!D5</f>
        <v>0</v>
      </c>
      <c r="E20" s="127">
        <f>'Coureur 4'!E5</f>
        <v>0</v>
      </c>
      <c r="F20" s="127">
        <f>'Coureur 4'!F5</f>
        <v>12.5</v>
      </c>
      <c r="G20" s="127" t="str">
        <f>'Coureur 4'!G5</f>
        <v>4</v>
      </c>
      <c r="H20" s="127" t="e">
        <f>'Coureur 4'!H5</f>
        <v>#N/A</v>
      </c>
      <c r="I20" s="127">
        <f>'Coureur 4'!I5</f>
        <v>1</v>
      </c>
      <c r="J20" s="127" t="str">
        <f>'Coureur 4'!J5</f>
        <v>3</v>
      </c>
      <c r="K20" s="127">
        <f>'Coureur 4'!K5</f>
        <v>0</v>
      </c>
      <c r="L20" s="127">
        <f>'Coureur 4'!L5</f>
        <v>0</v>
      </c>
      <c r="M20" s="127">
        <f>'Coureur 4'!M5</f>
        <v>0</v>
      </c>
      <c r="N20" s="127">
        <f>'Coureur 4'!N5</f>
        <v>0</v>
      </c>
      <c r="O20" s="127">
        <f>'Coureur 4'!O5</f>
        <v>0</v>
      </c>
      <c r="P20" s="14"/>
      <c r="Q20" s="14"/>
    </row>
    <row r="21" spans="1:19" ht="30.6" customHeight="1" x14ac:dyDescent="0.25">
      <c r="A21" s="127">
        <v>4</v>
      </c>
      <c r="B21" s="127">
        <f>'Coureur 4'!B6</f>
        <v>0</v>
      </c>
      <c r="C21" s="127">
        <f>'Coureur 4'!C6</f>
        <v>0</v>
      </c>
      <c r="D21" s="127">
        <f>'Coureur 4'!D6</f>
        <v>0</v>
      </c>
      <c r="E21" s="127">
        <f>'Coureur 4'!E6</f>
        <v>0</v>
      </c>
      <c r="F21" s="127">
        <f>'Coureur 4'!F6</f>
        <v>12.5</v>
      </c>
      <c r="G21" s="127" t="str">
        <f>'Coureur 4'!G6</f>
        <v>4</v>
      </c>
      <c r="H21" s="127" t="str">
        <f>'Coureur 4'!H6</f>
        <v>2</v>
      </c>
      <c r="I21" s="127">
        <f>'Coureur 4'!I6</f>
        <v>1</v>
      </c>
      <c r="J21" s="127" t="str">
        <f>'Coureur 4'!J6</f>
        <v>3</v>
      </c>
      <c r="K21" s="127">
        <f>'Coureur 4'!K6</f>
        <v>0</v>
      </c>
      <c r="L21" s="127">
        <f>'Coureur 4'!L6</f>
        <v>0</v>
      </c>
      <c r="M21" s="127">
        <f>'Coureur 4'!M6</f>
        <v>0</v>
      </c>
      <c r="N21" s="127">
        <f>'Coureur 4'!N6</f>
        <v>0</v>
      </c>
      <c r="O21" s="127">
        <f>'Coureur 4'!O6</f>
        <v>0</v>
      </c>
      <c r="P21" s="14"/>
      <c r="Q21" s="14"/>
    </row>
    <row r="22" spans="1:19" ht="30.6" customHeight="1" x14ac:dyDescent="0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</row>
    <row r="23" spans="1:19" ht="30.6" customHeight="1" x14ac:dyDescent="0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</row>
    <row r="24" spans="1:19" ht="30.6" customHeight="1" x14ac:dyDescent="0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</row>
    <row r="25" spans="1:19" ht="30.6" customHeight="1" x14ac:dyDescent="0.2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</row>
    <row r="26" spans="1:19" ht="30.6" customHeight="1" x14ac:dyDescent="0.25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</row>
    <row r="27" spans="1:19" ht="30.6" customHeight="1" x14ac:dyDescent="0.25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</row>
    <row r="28" spans="1:19" ht="30.6" customHeight="1" x14ac:dyDescent="0.2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</row>
    <row r="29" spans="1:19" ht="30.6" customHeight="1" x14ac:dyDescent="0.2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</row>
    <row r="30" spans="1:19" ht="30.6" customHeight="1" x14ac:dyDescent="0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</row>
    <row r="31" spans="1:19" ht="30.6" customHeight="1" x14ac:dyDescent="0.25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</row>
    <row r="32" spans="1:19" ht="30.6" customHeight="1" x14ac:dyDescent="0.25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</row>
    <row r="33" spans="1:19" ht="30.6" customHeight="1" x14ac:dyDescent="0.2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</row>
    <row r="34" spans="1:19" ht="30.6" customHeight="1" x14ac:dyDescent="0.25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</row>
    <row r="35" spans="1:19" ht="30.6" customHeight="1" x14ac:dyDescent="0.25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</row>
    <row r="36" spans="1:19" ht="30.6" customHeight="1" x14ac:dyDescent="0.2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</row>
    <row r="37" spans="1:19" ht="30.6" customHeight="1" x14ac:dyDescent="0.25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</row>
    <row r="38" spans="1:19" ht="30.6" customHeight="1" x14ac:dyDescent="0.25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</row>
    <row r="39" spans="1:19" ht="30.6" customHeight="1" x14ac:dyDescent="0.25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</row>
    <row r="40" spans="1:19" ht="30.6" customHeight="1" x14ac:dyDescent="0.25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</row>
    <row r="41" spans="1:19" ht="30.6" customHeight="1" x14ac:dyDescent="0.25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</row>
    <row r="42" spans="1:19" ht="30.6" customHeight="1" x14ac:dyDescent="0.25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</row>
    <row r="43" spans="1:19" ht="30.6" customHeight="1" x14ac:dyDescent="0.25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</row>
    <row r="44" spans="1:19" ht="30.6" customHeight="1" x14ac:dyDescent="0.25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</row>
    <row r="45" spans="1:19" ht="30.6" customHeight="1" x14ac:dyDescent="0.2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</row>
    <row r="46" spans="1:19" ht="30.6" customHeight="1" x14ac:dyDescent="0.25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</row>
    <row r="47" spans="1:19" ht="30.6" customHeight="1" x14ac:dyDescent="0.25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</row>
    <row r="48" spans="1:19" ht="30.6" customHeight="1" x14ac:dyDescent="0.25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</row>
    <row r="49" spans="1:19" ht="30.6" customHeight="1" x14ac:dyDescent="0.25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</row>
    <row r="50" spans="1:19" ht="30.6" customHeight="1" x14ac:dyDescent="0.25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</row>
    <row r="51" spans="1:19" ht="30.6" customHeight="1" x14ac:dyDescent="0.25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</row>
    <row r="52" spans="1:19" ht="30.6" customHeight="1" x14ac:dyDescent="0.25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</row>
    <row r="53" spans="1:19" ht="30.6" customHeight="1" x14ac:dyDescent="0.25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</row>
    <row r="54" spans="1:19" ht="30.6" customHeight="1" x14ac:dyDescent="0.25">
      <c r="A54" s="125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</row>
    <row r="55" spans="1:19" ht="30.6" customHeight="1" x14ac:dyDescent="0.25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</row>
    <row r="56" spans="1:19" ht="30.6" customHeight="1" x14ac:dyDescent="0.25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6"/>
      <c r="Q56" s="126"/>
      <c r="R56" s="125"/>
      <c r="S56" s="125"/>
    </row>
    <row r="57" spans="1:19" ht="30.6" customHeight="1" x14ac:dyDescent="0.25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6"/>
      <c r="Q57" s="126"/>
      <c r="R57" s="125"/>
      <c r="S57" s="125"/>
    </row>
    <row r="58" spans="1:19" ht="30.6" customHeight="1" x14ac:dyDescent="0.25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6"/>
      <c r="Q58" s="126"/>
      <c r="R58" s="125"/>
      <c r="S58" s="125"/>
    </row>
    <row r="59" spans="1:19" ht="30.6" customHeight="1" x14ac:dyDescent="0.25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6"/>
      <c r="Q59" s="126"/>
      <c r="R59" s="125"/>
      <c r="S59" s="125"/>
    </row>
    <row r="60" spans="1:19" ht="30.6" customHeight="1" x14ac:dyDescent="0.25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6"/>
      <c r="Q60" s="126"/>
      <c r="R60" s="125"/>
      <c r="S60" s="125"/>
    </row>
    <row r="61" spans="1:19" ht="30.6" customHeight="1" x14ac:dyDescent="0.25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6"/>
      <c r="Q61" s="126"/>
      <c r="R61" s="125"/>
      <c r="S61" s="125"/>
    </row>
    <row r="62" spans="1:19" x14ac:dyDescent="0.2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5"/>
      <c r="S62" s="125"/>
    </row>
    <row r="63" spans="1:19" x14ac:dyDescent="0.2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5"/>
      <c r="S63" s="125"/>
    </row>
    <row r="64" spans="1:19" x14ac:dyDescent="0.2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5"/>
      <c r="S64" s="125"/>
    </row>
    <row r="65" spans="1:19" x14ac:dyDescent="0.2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5"/>
      <c r="S65" s="125"/>
    </row>
    <row r="66" spans="1:19" x14ac:dyDescent="0.2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5"/>
      <c r="S66" s="125"/>
    </row>
    <row r="67" spans="1:19" x14ac:dyDescent="0.2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5"/>
      <c r="S67" s="125"/>
    </row>
    <row r="68" spans="1:19" x14ac:dyDescent="0.25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5"/>
      <c r="S68" s="125"/>
    </row>
    <row r="69" spans="1:19" x14ac:dyDescent="0.25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5"/>
      <c r="S69" s="125"/>
    </row>
    <row r="70" spans="1:19" x14ac:dyDescent="0.25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5"/>
      <c r="S70" s="125"/>
    </row>
    <row r="71" spans="1:19" x14ac:dyDescent="0.25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5"/>
      <c r="S71" s="125"/>
    </row>
    <row r="72" spans="1:19" x14ac:dyDescent="0.25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5"/>
      <c r="S72" s="125"/>
    </row>
    <row r="73" spans="1:19" x14ac:dyDescent="0.2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5"/>
      <c r="S73" s="125"/>
    </row>
    <row r="74" spans="1:19" x14ac:dyDescent="0.25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5"/>
      <c r="S74" s="125"/>
    </row>
    <row r="75" spans="1:19" x14ac:dyDescent="0.25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5"/>
      <c r="S75" s="125"/>
    </row>
    <row r="76" spans="1:19" x14ac:dyDescent="0.25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5"/>
      <c r="S76" s="125"/>
    </row>
    <row r="77" spans="1:19" x14ac:dyDescent="0.25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5"/>
      <c r="S77" s="125"/>
    </row>
    <row r="78" spans="1:19" x14ac:dyDescent="0.25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5"/>
      <c r="S78" s="125"/>
    </row>
    <row r="79" spans="1:19" x14ac:dyDescent="0.25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5"/>
      <c r="S79" s="125"/>
    </row>
    <row r="80" spans="1:19" x14ac:dyDescent="0.25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5"/>
      <c r="S80" s="125"/>
    </row>
    <row r="81" spans="1:19" x14ac:dyDescent="0.25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5"/>
      <c r="S81" s="125"/>
    </row>
    <row r="82" spans="1:19" x14ac:dyDescent="0.25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5"/>
      <c r="S82" s="125"/>
    </row>
    <row r="83" spans="1:19" x14ac:dyDescent="0.25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5"/>
      <c r="S83" s="125"/>
    </row>
    <row r="84" spans="1:19" x14ac:dyDescent="0.25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5"/>
      <c r="S84" s="125"/>
    </row>
    <row r="85" spans="1:19" x14ac:dyDescent="0.25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5"/>
      <c r="S85" s="125"/>
    </row>
    <row r="86" spans="1:19" x14ac:dyDescent="0.25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5"/>
      <c r="S86" s="125"/>
    </row>
    <row r="87" spans="1:19" x14ac:dyDescent="0.25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5"/>
      <c r="S87" s="125"/>
    </row>
    <row r="88" spans="1:19" x14ac:dyDescent="0.25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5"/>
      <c r="S88" s="125"/>
    </row>
    <row r="89" spans="1:19" x14ac:dyDescent="0.25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5"/>
      <c r="S89" s="125"/>
    </row>
    <row r="90" spans="1:19" x14ac:dyDescent="0.25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5"/>
      <c r="S90" s="125"/>
    </row>
    <row r="91" spans="1:19" x14ac:dyDescent="0.25">
      <c r="A91" s="126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5"/>
      <c r="S91" s="125"/>
    </row>
    <row r="92" spans="1:19" x14ac:dyDescent="0.25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5"/>
      <c r="S92" s="125"/>
    </row>
    <row r="93" spans="1:19" x14ac:dyDescent="0.25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5"/>
      <c r="S93" s="125"/>
    </row>
    <row r="94" spans="1:19" x14ac:dyDescent="0.25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5"/>
      <c r="S94" s="125"/>
    </row>
    <row r="95" spans="1:19" x14ac:dyDescent="0.2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5"/>
      <c r="S95" s="125"/>
    </row>
    <row r="96" spans="1:19" x14ac:dyDescent="0.25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5"/>
      <c r="S96" s="125"/>
    </row>
    <row r="97" spans="1:19" x14ac:dyDescent="0.25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5"/>
      <c r="S97" s="12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0C07A-D923-4A76-A836-AF8A18229D23}">
  <sheetPr>
    <tabColor theme="0"/>
  </sheetPr>
  <dimension ref="A1:CX515"/>
  <sheetViews>
    <sheetView showGridLines="0" topLeftCell="AB1" zoomScale="70" zoomScaleNormal="70" workbookViewId="0">
      <selection activeCell="AD3" sqref="AD3"/>
    </sheetView>
  </sheetViews>
  <sheetFormatPr baseColWidth="10" defaultColWidth="0" defaultRowHeight="20.100000000000001" customHeight="1" x14ac:dyDescent="0.25"/>
  <cols>
    <col min="1" max="20" width="10.7109375" style="5" hidden="1" customWidth="1"/>
    <col min="21" max="24" width="20.7109375" style="5" hidden="1" customWidth="1"/>
    <col min="25" max="26" width="4.7109375" style="5" hidden="1" customWidth="1"/>
    <col min="27" max="27" width="8.140625" style="5" hidden="1" customWidth="1"/>
    <col min="28" max="28" width="4.7109375" style="5" customWidth="1"/>
    <col min="29" max="29" width="17.28515625" style="5" customWidth="1"/>
    <col min="30" max="30" width="54.5703125" style="5" customWidth="1"/>
    <col min="31" max="34" width="15.7109375" style="5" customWidth="1"/>
    <col min="35" max="35" width="10.7109375" style="5" customWidth="1"/>
    <col min="36" max="80" width="10.7109375" style="5" hidden="1" customWidth="1"/>
    <col min="81" max="102" width="0" style="5" hidden="1" customWidth="1"/>
    <col min="103" max="16384" width="11.42578125" style="5" hidden="1"/>
  </cols>
  <sheetData>
    <row r="1" spans="1:102" ht="63" customHeight="1" thickBot="1" x14ac:dyDescent="0.3">
      <c r="A1" s="123" t="s">
        <v>130</v>
      </c>
      <c r="B1" s="123" t="s">
        <v>145</v>
      </c>
      <c r="C1" s="123" t="s">
        <v>131</v>
      </c>
      <c r="D1" s="123" t="s">
        <v>132</v>
      </c>
      <c r="E1" s="123" t="s">
        <v>135</v>
      </c>
      <c r="F1" s="123" t="s">
        <v>146</v>
      </c>
      <c r="G1" s="124">
        <v>0.01</v>
      </c>
      <c r="H1" s="123" t="s">
        <v>147</v>
      </c>
      <c r="I1" s="123" t="s">
        <v>148</v>
      </c>
      <c r="J1" s="123" t="s">
        <v>149</v>
      </c>
      <c r="K1" s="123" t="s">
        <v>136</v>
      </c>
      <c r="L1" s="123" t="s">
        <v>150</v>
      </c>
      <c r="M1" s="123" t="s">
        <v>158</v>
      </c>
      <c r="N1" s="123" t="s">
        <v>151</v>
      </c>
      <c r="O1" s="123" t="s">
        <v>152</v>
      </c>
      <c r="P1" s="123" t="s">
        <v>153</v>
      </c>
      <c r="Q1" s="123" t="s">
        <v>154</v>
      </c>
      <c r="R1" s="123" t="s">
        <v>155</v>
      </c>
      <c r="S1" s="123" t="s">
        <v>156</v>
      </c>
      <c r="T1" s="123" t="s">
        <v>157</v>
      </c>
      <c r="AB1" s="76"/>
      <c r="AC1" s="232" t="s">
        <v>144</v>
      </c>
      <c r="AD1" s="233"/>
      <c r="AE1" s="233"/>
      <c r="AF1" s="233"/>
      <c r="AG1" s="233"/>
      <c r="AH1" s="233"/>
      <c r="AI1" s="68"/>
      <c r="AJ1" s="7"/>
      <c r="AP1" s="10"/>
      <c r="AQ1" s="10"/>
      <c r="AR1" s="10"/>
      <c r="AS1" s="41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</row>
    <row r="2" spans="1:102" ht="24.75" customHeight="1" thickBot="1" x14ac:dyDescent="0.45">
      <c r="A2" s="5" t="s">
        <v>159</v>
      </c>
      <c r="B2" s="5" t="str">
        <f>AC3</f>
        <v>Classe_1</v>
      </c>
      <c r="C2" s="5" t="str">
        <f t="shared" ref="C2:E2" si="0">AD3</f>
        <v>Elève 2</v>
      </c>
      <c r="D2" s="5">
        <f t="shared" si="0"/>
        <v>0</v>
      </c>
      <c r="E2" s="5">
        <f t="shared" si="0"/>
        <v>0</v>
      </c>
      <c r="F2" s="5">
        <f>$AE$17</f>
        <v>12.5</v>
      </c>
      <c r="G2" s="5" t="str">
        <f>AE45</f>
        <v>4</v>
      </c>
      <c r="H2" s="5" t="str">
        <f t="shared" ref="H2:J2" si="1">AF45</f>
        <v>0</v>
      </c>
      <c r="I2" s="5">
        <f t="shared" si="1"/>
        <v>0</v>
      </c>
      <c r="J2" s="5" t="str">
        <f t="shared" si="1"/>
        <v>3</v>
      </c>
      <c r="K2" s="5">
        <f>$AE$106</f>
        <v>0</v>
      </c>
      <c r="L2" s="5">
        <f>$AE$107</f>
        <v>0</v>
      </c>
      <c r="AB2" s="68"/>
      <c r="AC2" s="120" t="s">
        <v>99</v>
      </c>
      <c r="AD2" s="120" t="s">
        <v>100</v>
      </c>
      <c r="AE2" s="221" t="s">
        <v>132</v>
      </c>
      <c r="AF2" s="221"/>
      <c r="AG2" s="221" t="s">
        <v>135</v>
      </c>
      <c r="AH2" s="221"/>
      <c r="AI2" s="68"/>
      <c r="AJ2" s="7"/>
      <c r="AK2" s="56"/>
      <c r="AL2" s="39" t="s">
        <v>120</v>
      </c>
      <c r="AM2" s="39" t="s">
        <v>121</v>
      </c>
      <c r="AN2" s="39" t="s">
        <v>122</v>
      </c>
      <c r="AO2" s="40" t="s">
        <v>123</v>
      </c>
      <c r="AP2" s="10"/>
      <c r="AQ2" s="10"/>
      <c r="AR2" s="10"/>
      <c r="AS2" s="57" t="s">
        <v>133</v>
      </c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pans="1:102" ht="39.950000000000003" customHeight="1" thickBot="1" x14ac:dyDescent="0.35">
      <c r="A3" s="5" t="s">
        <v>160</v>
      </c>
      <c r="F3" s="5">
        <f t="shared" ref="F3:F6" si="2">$AE$17</f>
        <v>12.5</v>
      </c>
      <c r="G3" s="5" t="str">
        <f>AE58</f>
        <v>DA</v>
      </c>
      <c r="H3" s="5" t="str">
        <f t="shared" ref="H3:J3" si="3">AF58</f>
        <v>2</v>
      </c>
      <c r="I3" s="5">
        <f t="shared" si="3"/>
        <v>1</v>
      </c>
      <c r="J3" s="5" t="str">
        <f t="shared" si="3"/>
        <v>0</v>
      </c>
      <c r="K3" s="5">
        <f t="shared" ref="K3:K6" si="4">$AE$106</f>
        <v>0</v>
      </c>
      <c r="L3" s="5">
        <f t="shared" ref="L3:L6" si="5">$AE$107</f>
        <v>0</v>
      </c>
      <c r="AB3" s="68"/>
      <c r="AC3" s="67" t="s">
        <v>165</v>
      </c>
      <c r="AD3" s="67" t="s">
        <v>168</v>
      </c>
      <c r="AE3" s="173"/>
      <c r="AF3" s="173"/>
      <c r="AG3" s="173"/>
      <c r="AH3" s="173"/>
      <c r="AI3" s="68"/>
      <c r="AJ3" s="90"/>
      <c r="AK3" s="10"/>
      <c r="AL3" s="20"/>
      <c r="AM3" s="10"/>
      <c r="AN3" s="20"/>
      <c r="AO3" s="7"/>
      <c r="AP3" s="7"/>
      <c r="AQ3" s="7"/>
      <c r="AR3" s="7"/>
      <c r="AS3" s="43" t="s">
        <v>134</v>
      </c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</row>
    <row r="4" spans="1:102" ht="15" customHeight="1" thickBot="1" x14ac:dyDescent="0.35">
      <c r="A4" s="5" t="s">
        <v>161</v>
      </c>
      <c r="F4" s="5">
        <f t="shared" si="2"/>
        <v>12.5</v>
      </c>
      <c r="G4" s="5" t="str">
        <f>AE71</f>
        <v>4</v>
      </c>
      <c r="H4" s="5" t="str">
        <f t="shared" ref="H4:J4" si="6">AF71</f>
        <v>0</v>
      </c>
      <c r="I4" s="5">
        <f t="shared" si="6"/>
        <v>1</v>
      </c>
      <c r="J4" s="5" t="str">
        <f t="shared" si="6"/>
        <v>3</v>
      </c>
      <c r="K4" s="5">
        <f t="shared" si="4"/>
        <v>0</v>
      </c>
      <c r="L4" s="5">
        <f t="shared" si="5"/>
        <v>0</v>
      </c>
      <c r="AB4" s="68"/>
      <c r="AC4" s="70"/>
      <c r="AD4" s="68"/>
      <c r="AE4" s="70"/>
      <c r="AF4" s="70"/>
      <c r="AG4" s="70"/>
      <c r="AH4" s="70"/>
      <c r="AI4" s="68"/>
      <c r="AJ4" s="90"/>
      <c r="AK4" s="10"/>
      <c r="AL4" s="45"/>
      <c r="AM4" s="46"/>
      <c r="AN4" s="46" t="s">
        <v>4</v>
      </c>
      <c r="AO4" s="46">
        <v>150</v>
      </c>
      <c r="AP4" s="46">
        <v>160</v>
      </c>
      <c r="AQ4" s="46">
        <v>175</v>
      </c>
      <c r="AR4" s="46">
        <v>185</v>
      </c>
      <c r="AS4" s="46">
        <v>200</v>
      </c>
      <c r="AT4" s="46">
        <v>210</v>
      </c>
      <c r="AU4" s="46">
        <v>225</v>
      </c>
      <c r="AV4" s="46">
        <v>235</v>
      </c>
      <c r="AW4" s="46">
        <v>250</v>
      </c>
      <c r="AX4" s="46">
        <v>260</v>
      </c>
      <c r="AY4" s="46">
        <v>275</v>
      </c>
      <c r="AZ4" s="46">
        <v>285</v>
      </c>
      <c r="BA4" s="46">
        <v>300</v>
      </c>
      <c r="BB4" s="46">
        <v>310</v>
      </c>
      <c r="BC4" s="46">
        <v>325</v>
      </c>
      <c r="BD4" s="46">
        <v>335</v>
      </c>
      <c r="BE4" s="46">
        <v>350</v>
      </c>
      <c r="BF4" s="46">
        <v>360</v>
      </c>
      <c r="BG4" s="46">
        <v>375</v>
      </c>
      <c r="BH4" s="46">
        <v>385</v>
      </c>
      <c r="BI4" s="46">
        <v>400</v>
      </c>
      <c r="BJ4" s="46">
        <v>410</v>
      </c>
      <c r="BK4" s="46">
        <v>425</v>
      </c>
      <c r="BL4" s="47">
        <v>435</v>
      </c>
      <c r="BM4" s="47">
        <v>450</v>
      </c>
      <c r="BN4" s="47">
        <v>460</v>
      </c>
      <c r="BO4" s="47">
        <v>475</v>
      </c>
      <c r="BP4" s="47">
        <v>485</v>
      </c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>
        <v>150</v>
      </c>
      <c r="CL4" s="48">
        <v>300</v>
      </c>
    </row>
    <row r="5" spans="1:102" ht="39.950000000000003" customHeight="1" x14ac:dyDescent="0.25">
      <c r="A5" s="5" t="s">
        <v>162</v>
      </c>
      <c r="F5" s="5">
        <f t="shared" si="2"/>
        <v>12.5</v>
      </c>
      <c r="G5" s="5" t="str">
        <f>AE84</f>
        <v>4</v>
      </c>
      <c r="H5" s="5" t="str">
        <f t="shared" ref="H5:J5" si="7">AF84</f>
        <v>0</v>
      </c>
      <c r="I5" s="5">
        <f t="shared" si="7"/>
        <v>1</v>
      </c>
      <c r="J5" s="5" t="str">
        <f t="shared" si="7"/>
        <v>3</v>
      </c>
      <c r="K5" s="5">
        <f t="shared" si="4"/>
        <v>0</v>
      </c>
      <c r="L5" s="5">
        <f t="shared" si="5"/>
        <v>0</v>
      </c>
      <c r="AB5" s="93"/>
      <c r="AC5" s="225" t="s">
        <v>139</v>
      </c>
      <c r="AD5" s="225"/>
      <c r="AE5" s="225"/>
      <c r="AF5" s="225"/>
      <c r="AG5" s="225"/>
      <c r="AH5" s="225"/>
      <c r="AI5" s="93"/>
      <c r="AJ5" s="9"/>
      <c r="AK5" s="10"/>
      <c r="AL5" s="49">
        <v>150</v>
      </c>
      <c r="AM5" s="45">
        <v>300</v>
      </c>
      <c r="AN5" s="58">
        <v>18</v>
      </c>
      <c r="AO5" s="59">
        <v>-75</v>
      </c>
      <c r="AP5" s="59">
        <v>-75</v>
      </c>
      <c r="AQ5" s="59">
        <v>-75</v>
      </c>
      <c r="AR5" s="59">
        <v>-75</v>
      </c>
      <c r="AS5" s="59">
        <v>-75</v>
      </c>
      <c r="AT5" s="59">
        <v>-75</v>
      </c>
      <c r="AU5" s="59">
        <v>-75</v>
      </c>
      <c r="AV5" s="59">
        <v>-75</v>
      </c>
      <c r="AW5" s="59">
        <v>-75</v>
      </c>
      <c r="AX5" s="59">
        <v>-75</v>
      </c>
      <c r="AY5" s="59">
        <v>-75</v>
      </c>
      <c r="AZ5" s="59">
        <v>-75</v>
      </c>
      <c r="BA5" s="59">
        <v>-75</v>
      </c>
      <c r="BB5" s="59">
        <v>-75</v>
      </c>
      <c r="BC5" s="59">
        <v>-75</v>
      </c>
      <c r="BD5" s="59">
        <v>75</v>
      </c>
      <c r="BE5" s="59">
        <v>75</v>
      </c>
      <c r="BF5" s="59">
        <v>80</v>
      </c>
      <c r="BG5" s="59">
        <v>80</v>
      </c>
      <c r="BH5" s="59">
        <v>85</v>
      </c>
      <c r="BI5" s="59">
        <v>85</v>
      </c>
      <c r="BJ5" s="59">
        <v>90</v>
      </c>
      <c r="BK5" s="59">
        <v>95</v>
      </c>
      <c r="BL5" s="60">
        <v>95</v>
      </c>
      <c r="BM5" s="60">
        <v>100</v>
      </c>
      <c r="BN5" s="60">
        <v>100</v>
      </c>
      <c r="BO5" s="60">
        <v>100</v>
      </c>
      <c r="BP5" s="60">
        <v>100</v>
      </c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>
        <v>160</v>
      </c>
      <c r="CL5" s="48">
        <v>310</v>
      </c>
    </row>
    <row r="6" spans="1:102" ht="15" customHeight="1" x14ac:dyDescent="0.3">
      <c r="A6" s="5" t="s">
        <v>163</v>
      </c>
      <c r="F6" s="5">
        <f t="shared" si="2"/>
        <v>12.5</v>
      </c>
      <c r="G6" s="5" t="str">
        <f>AE97</f>
        <v>4</v>
      </c>
      <c r="H6" s="5" t="str">
        <f t="shared" ref="H6:J6" si="8">AF97</f>
        <v>0</v>
      </c>
      <c r="I6" s="5">
        <f t="shared" si="8"/>
        <v>1</v>
      </c>
      <c r="J6" s="5" t="str">
        <f t="shared" si="8"/>
        <v>3</v>
      </c>
      <c r="K6" s="5">
        <f t="shared" si="4"/>
        <v>0</v>
      </c>
      <c r="L6" s="5">
        <f t="shared" si="5"/>
        <v>0</v>
      </c>
      <c r="AB6" s="68"/>
      <c r="AC6" s="71"/>
      <c r="AD6" s="71"/>
      <c r="AE6" s="72"/>
      <c r="AF6" s="71"/>
      <c r="AG6" s="70"/>
      <c r="AH6" s="70"/>
      <c r="AI6" s="68"/>
      <c r="AJ6" s="90"/>
      <c r="AK6" s="10"/>
      <c r="AL6" s="49">
        <v>160</v>
      </c>
      <c r="AM6" s="49">
        <v>310</v>
      </c>
      <c r="AN6" s="21">
        <v>17.5</v>
      </c>
      <c r="AO6" s="22">
        <v>-75</v>
      </c>
      <c r="AP6" s="22">
        <v>-75</v>
      </c>
      <c r="AQ6" s="22">
        <v>-75</v>
      </c>
      <c r="AR6" s="22">
        <v>-75</v>
      </c>
      <c r="AS6" s="22">
        <v>-75</v>
      </c>
      <c r="AT6" s="22">
        <v>-75</v>
      </c>
      <c r="AU6" s="22">
        <v>-75</v>
      </c>
      <c r="AV6" s="22">
        <v>-75</v>
      </c>
      <c r="AW6" s="22">
        <v>-75</v>
      </c>
      <c r="AX6" s="22">
        <v>-75</v>
      </c>
      <c r="AY6" s="22">
        <v>-75</v>
      </c>
      <c r="AZ6" s="22">
        <v>-75</v>
      </c>
      <c r="BA6" s="22">
        <v>-75</v>
      </c>
      <c r="BB6" s="22">
        <v>-75</v>
      </c>
      <c r="BC6" s="22">
        <v>75</v>
      </c>
      <c r="BD6" s="22">
        <v>75</v>
      </c>
      <c r="BE6" s="22">
        <v>80</v>
      </c>
      <c r="BF6" s="22">
        <v>80</v>
      </c>
      <c r="BG6" s="22">
        <v>85</v>
      </c>
      <c r="BH6" s="22">
        <v>85</v>
      </c>
      <c r="BI6" s="22">
        <v>90</v>
      </c>
      <c r="BJ6" s="22">
        <v>90</v>
      </c>
      <c r="BK6" s="22">
        <v>95</v>
      </c>
      <c r="BL6" s="44">
        <v>100</v>
      </c>
      <c r="BM6" s="44">
        <v>100</v>
      </c>
      <c r="BN6" s="44">
        <v>100</v>
      </c>
      <c r="BO6" s="44">
        <v>100</v>
      </c>
      <c r="BP6" s="44">
        <v>100</v>
      </c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>
        <v>175</v>
      </c>
      <c r="CL6" s="50">
        <v>325</v>
      </c>
    </row>
    <row r="7" spans="1:102" ht="39.950000000000003" customHeight="1" x14ac:dyDescent="0.3">
      <c r="AB7" s="68"/>
      <c r="AC7" s="234" t="s">
        <v>0</v>
      </c>
      <c r="AD7" s="208" t="s">
        <v>124</v>
      </c>
      <c r="AE7" s="208"/>
      <c r="AF7" s="208"/>
      <c r="AG7" s="209"/>
      <c r="AH7" s="86"/>
      <c r="AI7" s="68"/>
      <c r="AJ7" s="9"/>
      <c r="AK7" s="10"/>
      <c r="AL7" s="49">
        <v>175</v>
      </c>
      <c r="AM7" s="49">
        <v>325</v>
      </c>
      <c r="AN7" s="21">
        <v>17</v>
      </c>
      <c r="AO7" s="22">
        <v>-75</v>
      </c>
      <c r="AP7" s="22">
        <v>-75</v>
      </c>
      <c r="AQ7" s="22">
        <v>-75</v>
      </c>
      <c r="AR7" s="22">
        <v>-75</v>
      </c>
      <c r="AS7" s="22">
        <v>-75</v>
      </c>
      <c r="AT7" s="22">
        <v>-75</v>
      </c>
      <c r="AU7" s="22">
        <v>-75</v>
      </c>
      <c r="AV7" s="22">
        <v>-75</v>
      </c>
      <c r="AW7" s="22">
        <v>-75</v>
      </c>
      <c r="AX7" s="22">
        <v>-75</v>
      </c>
      <c r="AY7" s="22">
        <v>-75</v>
      </c>
      <c r="AZ7" s="22">
        <v>-75</v>
      </c>
      <c r="BA7" s="22">
        <v>-75</v>
      </c>
      <c r="BB7" s="22">
        <v>-75</v>
      </c>
      <c r="BC7" s="22">
        <v>75</v>
      </c>
      <c r="BD7" s="22">
        <v>75</v>
      </c>
      <c r="BE7" s="22">
        <v>80</v>
      </c>
      <c r="BF7" s="22">
        <v>85</v>
      </c>
      <c r="BG7" s="22">
        <v>85</v>
      </c>
      <c r="BH7" s="22">
        <v>90</v>
      </c>
      <c r="BI7" s="22">
        <v>90</v>
      </c>
      <c r="BJ7" s="22">
        <v>95</v>
      </c>
      <c r="BK7" s="22">
        <v>100</v>
      </c>
      <c r="BL7" s="44">
        <v>100</v>
      </c>
      <c r="BM7" s="44">
        <v>100</v>
      </c>
      <c r="BN7" s="44">
        <v>100</v>
      </c>
      <c r="BO7" s="44">
        <v>100</v>
      </c>
      <c r="BP7" s="44">
        <v>100</v>
      </c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>
        <v>185</v>
      </c>
      <c r="CL7" s="50">
        <v>335</v>
      </c>
    </row>
    <row r="8" spans="1:102" ht="39.950000000000003" customHeight="1" x14ac:dyDescent="0.3">
      <c r="AB8" s="68"/>
      <c r="AC8" s="234"/>
      <c r="AD8" s="224"/>
      <c r="AE8" s="224"/>
      <c r="AF8" s="224"/>
      <c r="AG8" s="85">
        <v>11.5</v>
      </c>
      <c r="AH8" s="87" t="s">
        <v>2</v>
      </c>
      <c r="AI8" s="68"/>
      <c r="AJ8" s="90"/>
      <c r="AK8" s="10"/>
      <c r="AL8" s="49">
        <v>185</v>
      </c>
      <c r="AM8" s="49">
        <v>335</v>
      </c>
      <c r="AN8" s="21">
        <v>16.5</v>
      </c>
      <c r="AO8" s="22">
        <v>-75</v>
      </c>
      <c r="AP8" s="22">
        <v>-75</v>
      </c>
      <c r="AQ8" s="22">
        <v>-75</v>
      </c>
      <c r="AR8" s="22">
        <v>-75</v>
      </c>
      <c r="AS8" s="22">
        <v>-75</v>
      </c>
      <c r="AT8" s="22">
        <v>-75</v>
      </c>
      <c r="AU8" s="22">
        <v>-75</v>
      </c>
      <c r="AV8" s="22">
        <v>-75</v>
      </c>
      <c r="AW8" s="22">
        <v>-75</v>
      </c>
      <c r="AX8" s="22">
        <v>-75</v>
      </c>
      <c r="AY8" s="22">
        <v>-75</v>
      </c>
      <c r="AZ8" s="22">
        <v>-75</v>
      </c>
      <c r="BA8" s="22">
        <v>-75</v>
      </c>
      <c r="BB8" s="22">
        <v>75</v>
      </c>
      <c r="BC8" s="22">
        <v>75</v>
      </c>
      <c r="BD8" s="22">
        <v>80</v>
      </c>
      <c r="BE8" s="22">
        <v>85</v>
      </c>
      <c r="BF8" s="22">
        <v>85</v>
      </c>
      <c r="BG8" s="22">
        <v>90</v>
      </c>
      <c r="BH8" s="22">
        <v>90</v>
      </c>
      <c r="BI8" s="22">
        <v>95</v>
      </c>
      <c r="BJ8" s="22">
        <v>100</v>
      </c>
      <c r="BK8" s="22">
        <v>100</v>
      </c>
      <c r="BL8" s="44">
        <v>100</v>
      </c>
      <c r="BM8" s="44">
        <v>100</v>
      </c>
      <c r="BN8" s="44">
        <v>100</v>
      </c>
      <c r="BO8" s="44">
        <v>100</v>
      </c>
      <c r="BP8" s="44">
        <v>100</v>
      </c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>
        <v>200</v>
      </c>
      <c r="CL8" s="50">
        <v>350</v>
      </c>
    </row>
    <row r="9" spans="1:102" ht="20.25" customHeight="1" x14ac:dyDescent="0.3">
      <c r="AB9" s="68"/>
      <c r="AC9" s="68"/>
      <c r="AD9" s="68"/>
      <c r="AE9" s="68"/>
      <c r="AF9" s="68"/>
      <c r="AG9" s="70"/>
      <c r="AH9" s="70"/>
      <c r="AI9" s="68"/>
      <c r="AJ9" s="90"/>
      <c r="AK9" s="10">
        <v>0</v>
      </c>
      <c r="AL9" s="49">
        <v>200</v>
      </c>
      <c r="AM9" s="49">
        <v>350</v>
      </c>
      <c r="AN9" s="21">
        <v>16</v>
      </c>
      <c r="AO9" s="22">
        <v>-75</v>
      </c>
      <c r="AP9" s="22">
        <v>-75</v>
      </c>
      <c r="AQ9" s="22">
        <v>-75</v>
      </c>
      <c r="AR9" s="22">
        <v>-75</v>
      </c>
      <c r="AS9" s="22">
        <v>-75</v>
      </c>
      <c r="AT9" s="22">
        <v>-75</v>
      </c>
      <c r="AU9" s="22">
        <v>-75</v>
      </c>
      <c r="AV9" s="22">
        <v>-75</v>
      </c>
      <c r="AW9" s="22">
        <v>-75</v>
      </c>
      <c r="AX9" s="22">
        <v>-75</v>
      </c>
      <c r="AY9" s="22">
        <v>-75</v>
      </c>
      <c r="AZ9" s="22">
        <v>-75</v>
      </c>
      <c r="BA9" s="22">
        <v>75</v>
      </c>
      <c r="BB9" s="22">
        <v>75</v>
      </c>
      <c r="BC9" s="22">
        <v>80</v>
      </c>
      <c r="BD9" s="22">
        <v>80</v>
      </c>
      <c r="BE9" s="22">
        <v>85</v>
      </c>
      <c r="BF9" s="22">
        <v>90</v>
      </c>
      <c r="BG9" s="22">
        <v>90</v>
      </c>
      <c r="BH9" s="22">
        <v>95</v>
      </c>
      <c r="BI9" s="22">
        <v>100</v>
      </c>
      <c r="BJ9" s="22">
        <v>100</v>
      </c>
      <c r="BK9" s="22">
        <v>100</v>
      </c>
      <c r="BL9" s="44">
        <v>100</v>
      </c>
      <c r="BM9" s="44">
        <v>100</v>
      </c>
      <c r="BN9" s="44">
        <v>100</v>
      </c>
      <c r="BO9" s="44">
        <v>100</v>
      </c>
      <c r="BP9" s="44">
        <v>100</v>
      </c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>
        <v>210</v>
      </c>
      <c r="CL9" s="50">
        <v>360</v>
      </c>
    </row>
    <row r="10" spans="1:102" ht="39.950000000000003" customHeight="1" x14ac:dyDescent="0.3">
      <c r="AB10" s="68"/>
      <c r="AC10" s="234" t="s">
        <v>63</v>
      </c>
      <c r="AD10" s="208" t="s">
        <v>125</v>
      </c>
      <c r="AE10" s="208"/>
      <c r="AF10" s="208"/>
      <c r="AG10" s="209"/>
      <c r="AH10" s="86"/>
      <c r="AI10" s="68"/>
      <c r="AJ10" s="90"/>
      <c r="AK10" s="10">
        <v>1</v>
      </c>
      <c r="AL10" s="49">
        <v>210</v>
      </c>
      <c r="AM10" s="49">
        <v>360</v>
      </c>
      <c r="AN10" s="21">
        <v>15.5</v>
      </c>
      <c r="AO10" s="22">
        <v>-75</v>
      </c>
      <c r="AP10" s="22">
        <v>-75</v>
      </c>
      <c r="AQ10" s="22">
        <v>-75</v>
      </c>
      <c r="AR10" s="22">
        <v>-75</v>
      </c>
      <c r="AS10" s="22">
        <v>-75</v>
      </c>
      <c r="AT10" s="22">
        <v>-75</v>
      </c>
      <c r="AU10" s="22">
        <v>-75</v>
      </c>
      <c r="AV10" s="22">
        <v>-75</v>
      </c>
      <c r="AW10" s="22">
        <v>-75</v>
      </c>
      <c r="AX10" s="22">
        <v>-75</v>
      </c>
      <c r="AY10" s="22">
        <v>-75</v>
      </c>
      <c r="AZ10" s="22">
        <v>-75</v>
      </c>
      <c r="BA10" s="22">
        <v>75</v>
      </c>
      <c r="BB10" s="22">
        <v>80</v>
      </c>
      <c r="BC10" s="22">
        <v>80</v>
      </c>
      <c r="BD10" s="22">
        <v>85</v>
      </c>
      <c r="BE10" s="22">
        <v>90</v>
      </c>
      <c r="BF10" s="22">
        <v>90</v>
      </c>
      <c r="BG10" s="22">
        <v>95</v>
      </c>
      <c r="BH10" s="22">
        <v>100</v>
      </c>
      <c r="BI10" s="22">
        <v>100</v>
      </c>
      <c r="BJ10" s="22">
        <v>100</v>
      </c>
      <c r="BK10" s="22">
        <v>100</v>
      </c>
      <c r="BL10" s="44">
        <v>100</v>
      </c>
      <c r="BM10" s="44">
        <v>100</v>
      </c>
      <c r="BN10" s="44">
        <v>100</v>
      </c>
      <c r="BO10" s="44">
        <v>100</v>
      </c>
      <c r="BP10" s="44">
        <v>100</v>
      </c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>
        <v>225</v>
      </c>
      <c r="CL10" s="50">
        <v>375</v>
      </c>
    </row>
    <row r="11" spans="1:102" ht="39.950000000000003" customHeight="1" x14ac:dyDescent="0.3">
      <c r="AB11" s="68"/>
      <c r="AC11" s="234"/>
      <c r="AD11" s="224"/>
      <c r="AE11" s="224"/>
      <c r="AF11" s="224"/>
      <c r="AG11" s="85">
        <v>12</v>
      </c>
      <c r="AH11" s="88" t="s">
        <v>2</v>
      </c>
      <c r="AI11" s="68"/>
      <c r="AJ11" s="90"/>
      <c r="AK11" s="10"/>
      <c r="AL11" s="49">
        <v>225</v>
      </c>
      <c r="AM11" s="49">
        <v>375</v>
      </c>
      <c r="AN11" s="21">
        <v>15</v>
      </c>
      <c r="AO11" s="22">
        <v>-75</v>
      </c>
      <c r="AP11" s="22">
        <v>-75</v>
      </c>
      <c r="AQ11" s="22">
        <v>-75</v>
      </c>
      <c r="AR11" s="22">
        <v>-75</v>
      </c>
      <c r="AS11" s="22">
        <v>-75</v>
      </c>
      <c r="AT11" s="22">
        <v>-75</v>
      </c>
      <c r="AU11" s="22">
        <v>-75</v>
      </c>
      <c r="AV11" s="22">
        <v>-75</v>
      </c>
      <c r="AW11" s="22">
        <v>-75</v>
      </c>
      <c r="AX11" s="22">
        <v>-75</v>
      </c>
      <c r="AY11" s="22">
        <v>-75</v>
      </c>
      <c r="AZ11" s="22">
        <v>75</v>
      </c>
      <c r="BA11" s="22">
        <v>80</v>
      </c>
      <c r="BB11" s="22">
        <v>80</v>
      </c>
      <c r="BC11" s="22">
        <v>85</v>
      </c>
      <c r="BD11" s="22">
        <v>85</v>
      </c>
      <c r="BE11" s="22">
        <v>90</v>
      </c>
      <c r="BF11" s="22">
        <v>95</v>
      </c>
      <c r="BG11" s="22">
        <v>100</v>
      </c>
      <c r="BH11" s="22">
        <v>100</v>
      </c>
      <c r="BI11" s="22">
        <v>100</v>
      </c>
      <c r="BJ11" s="22">
        <v>100</v>
      </c>
      <c r="BK11" s="22">
        <v>100</v>
      </c>
      <c r="BL11" s="44">
        <v>100</v>
      </c>
      <c r="BM11" s="44">
        <v>100</v>
      </c>
      <c r="BN11" s="44">
        <v>100</v>
      </c>
      <c r="BO11" s="44">
        <v>100</v>
      </c>
      <c r="BP11" s="44">
        <v>100</v>
      </c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>
        <v>235</v>
      </c>
      <c r="CL11" s="50">
        <v>385</v>
      </c>
    </row>
    <row r="12" spans="1:102" ht="23.25" customHeight="1" x14ac:dyDescent="0.3">
      <c r="AB12" s="68"/>
      <c r="AC12" s="68"/>
      <c r="AD12" s="68"/>
      <c r="AE12" s="68"/>
      <c r="AF12" s="68"/>
      <c r="AG12" s="68"/>
      <c r="AH12" s="70"/>
      <c r="AI12" s="68"/>
      <c r="AJ12" s="90"/>
      <c r="AK12" s="10"/>
      <c r="AL12" s="49">
        <v>235</v>
      </c>
      <c r="AM12" s="49">
        <v>385</v>
      </c>
      <c r="AN12" s="21">
        <v>14.5</v>
      </c>
      <c r="AO12" s="22">
        <v>-75</v>
      </c>
      <c r="AP12" s="22">
        <v>-75</v>
      </c>
      <c r="AQ12" s="22">
        <v>-75</v>
      </c>
      <c r="AR12" s="22">
        <v>-75</v>
      </c>
      <c r="AS12" s="22">
        <v>-75</v>
      </c>
      <c r="AT12" s="22">
        <v>-75</v>
      </c>
      <c r="AU12" s="22">
        <v>-75</v>
      </c>
      <c r="AV12" s="22">
        <v>-75</v>
      </c>
      <c r="AW12" s="22">
        <v>-75</v>
      </c>
      <c r="AX12" s="22">
        <v>-75</v>
      </c>
      <c r="AY12" s="22">
        <v>75</v>
      </c>
      <c r="AZ12" s="22">
        <v>75</v>
      </c>
      <c r="BA12" s="22">
        <v>80</v>
      </c>
      <c r="BB12" s="22">
        <v>85</v>
      </c>
      <c r="BC12" s="22">
        <v>90</v>
      </c>
      <c r="BD12" s="22">
        <v>90</v>
      </c>
      <c r="BE12" s="22">
        <v>95</v>
      </c>
      <c r="BF12" s="22">
        <v>95</v>
      </c>
      <c r="BG12" s="22">
        <v>100</v>
      </c>
      <c r="BH12" s="22">
        <v>100</v>
      </c>
      <c r="BI12" s="22">
        <v>100</v>
      </c>
      <c r="BJ12" s="22">
        <v>100</v>
      </c>
      <c r="BK12" s="22">
        <v>100</v>
      </c>
      <c r="BL12" s="44">
        <v>100</v>
      </c>
      <c r="BM12" s="44">
        <v>100</v>
      </c>
      <c r="BN12" s="44">
        <v>100</v>
      </c>
      <c r="BO12" s="44">
        <v>100</v>
      </c>
      <c r="BP12" s="44">
        <v>100</v>
      </c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>
        <v>250</v>
      </c>
      <c r="CL12" s="50">
        <v>400</v>
      </c>
    </row>
    <row r="13" spans="1:102" ht="39.950000000000003" customHeight="1" x14ac:dyDescent="0.3">
      <c r="AB13" s="68"/>
      <c r="AC13" s="235" t="s">
        <v>1</v>
      </c>
      <c r="AD13" s="208" t="s">
        <v>125</v>
      </c>
      <c r="AE13" s="208"/>
      <c r="AF13" s="208"/>
      <c r="AG13" s="209"/>
      <c r="AH13" s="86"/>
      <c r="AI13" s="68"/>
      <c r="AJ13" s="90"/>
      <c r="AK13" s="10"/>
      <c r="AL13" s="49">
        <v>250</v>
      </c>
      <c r="AM13" s="49">
        <v>400</v>
      </c>
      <c r="AN13" s="21">
        <v>14</v>
      </c>
      <c r="AO13" s="22">
        <v>-75</v>
      </c>
      <c r="AP13" s="22">
        <v>-75</v>
      </c>
      <c r="AQ13" s="22">
        <v>-75</v>
      </c>
      <c r="AR13" s="22">
        <v>-75</v>
      </c>
      <c r="AS13" s="22">
        <v>-75</v>
      </c>
      <c r="AT13" s="22">
        <v>-75</v>
      </c>
      <c r="AU13" s="22">
        <v>-75</v>
      </c>
      <c r="AV13" s="22">
        <v>-75</v>
      </c>
      <c r="AW13" s="22">
        <v>-75</v>
      </c>
      <c r="AX13" s="22">
        <v>-75</v>
      </c>
      <c r="AY13" s="22">
        <v>75</v>
      </c>
      <c r="AZ13" s="22">
        <v>80</v>
      </c>
      <c r="BA13" s="22">
        <v>85</v>
      </c>
      <c r="BB13" s="22">
        <v>85</v>
      </c>
      <c r="BC13" s="22">
        <v>90</v>
      </c>
      <c r="BD13" s="22">
        <v>95</v>
      </c>
      <c r="BE13" s="22">
        <v>100</v>
      </c>
      <c r="BF13" s="22">
        <v>100</v>
      </c>
      <c r="BG13" s="22">
        <v>100</v>
      </c>
      <c r="BH13" s="22">
        <v>100</v>
      </c>
      <c r="BI13" s="22">
        <v>100</v>
      </c>
      <c r="BJ13" s="22">
        <v>100</v>
      </c>
      <c r="BK13" s="22">
        <v>100</v>
      </c>
      <c r="BL13" s="44">
        <v>100</v>
      </c>
      <c r="BM13" s="44">
        <v>100</v>
      </c>
      <c r="BN13" s="44">
        <v>100</v>
      </c>
      <c r="BO13" s="44">
        <v>100</v>
      </c>
      <c r="BP13" s="44">
        <v>100</v>
      </c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>
        <v>260</v>
      </c>
      <c r="CL13" s="50">
        <v>410</v>
      </c>
    </row>
    <row r="14" spans="1:102" ht="39.950000000000003" customHeight="1" x14ac:dyDescent="0.3">
      <c r="AB14" s="68"/>
      <c r="AC14" s="236"/>
      <c r="AD14" s="224"/>
      <c r="AE14" s="224"/>
      <c r="AF14" s="224"/>
      <c r="AG14" s="85"/>
      <c r="AH14" s="89" t="s">
        <v>2</v>
      </c>
      <c r="AI14" s="68"/>
      <c r="AJ14" s="90"/>
      <c r="AK14" s="10"/>
      <c r="AL14" s="49">
        <v>260</v>
      </c>
      <c r="AM14" s="49">
        <v>410</v>
      </c>
      <c r="AN14" s="21">
        <v>13.5</v>
      </c>
      <c r="AO14" s="22">
        <v>-75</v>
      </c>
      <c r="AP14" s="22">
        <v>-75</v>
      </c>
      <c r="AQ14" s="22">
        <v>-75</v>
      </c>
      <c r="AR14" s="22">
        <v>-75</v>
      </c>
      <c r="AS14" s="22">
        <v>-75</v>
      </c>
      <c r="AT14" s="22">
        <v>-75</v>
      </c>
      <c r="AU14" s="22">
        <v>-75</v>
      </c>
      <c r="AV14" s="22">
        <v>-75</v>
      </c>
      <c r="AW14" s="22">
        <v>75</v>
      </c>
      <c r="AX14" s="22">
        <v>75</v>
      </c>
      <c r="AY14" s="22">
        <v>80</v>
      </c>
      <c r="AZ14" s="22">
        <v>85</v>
      </c>
      <c r="BA14" s="22">
        <v>90</v>
      </c>
      <c r="BB14" s="22">
        <v>90</v>
      </c>
      <c r="BC14" s="22">
        <v>95</v>
      </c>
      <c r="BD14" s="22">
        <v>100</v>
      </c>
      <c r="BE14" s="22">
        <v>100</v>
      </c>
      <c r="BF14" s="22">
        <v>100</v>
      </c>
      <c r="BG14" s="22">
        <v>100</v>
      </c>
      <c r="BH14" s="22">
        <v>100</v>
      </c>
      <c r="BI14" s="22">
        <v>100</v>
      </c>
      <c r="BJ14" s="22">
        <v>100</v>
      </c>
      <c r="BK14" s="22">
        <v>100</v>
      </c>
      <c r="BL14" s="44">
        <v>100</v>
      </c>
      <c r="BM14" s="44">
        <v>100</v>
      </c>
      <c r="BN14" s="44">
        <v>100</v>
      </c>
      <c r="BO14" s="44">
        <v>100</v>
      </c>
      <c r="BP14" s="44">
        <v>100</v>
      </c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>
        <v>275</v>
      </c>
      <c r="CL14" s="50">
        <v>425</v>
      </c>
      <c r="CN14" s="23" t="s">
        <v>11</v>
      </c>
      <c r="CO14" s="23" t="s">
        <v>12</v>
      </c>
      <c r="CP14" s="23" t="s">
        <v>22</v>
      </c>
      <c r="CQ14" s="37" t="s">
        <v>23</v>
      </c>
      <c r="CR14" s="37"/>
      <c r="CS14" s="24">
        <f>SUM(CR15,CR16,CR17,CR18,CR19)</f>
        <v>3</v>
      </c>
      <c r="CT14" s="25" t="s">
        <v>24</v>
      </c>
    </row>
    <row r="15" spans="1:102" ht="15" customHeight="1" x14ac:dyDescent="0.3">
      <c r="AB15" s="68"/>
      <c r="AC15" s="70"/>
      <c r="AD15" s="68"/>
      <c r="AE15" s="68"/>
      <c r="AF15" s="68"/>
      <c r="AG15" s="68"/>
      <c r="AH15" s="68"/>
      <c r="AI15" s="68"/>
      <c r="AJ15" s="91" t="s">
        <v>83</v>
      </c>
      <c r="AK15" s="10"/>
      <c r="AL15" s="49">
        <v>275</v>
      </c>
      <c r="AM15" s="49">
        <v>425</v>
      </c>
      <c r="AN15" s="21">
        <v>13</v>
      </c>
      <c r="AO15" s="22">
        <v>-75</v>
      </c>
      <c r="AP15" s="22">
        <v>-75</v>
      </c>
      <c r="AQ15" s="22">
        <v>-75</v>
      </c>
      <c r="AR15" s="22">
        <v>-75</v>
      </c>
      <c r="AS15" s="22">
        <v>-75</v>
      </c>
      <c r="AT15" s="22">
        <v>-75</v>
      </c>
      <c r="AU15" s="22">
        <v>-75</v>
      </c>
      <c r="AV15" s="22">
        <v>-75</v>
      </c>
      <c r="AW15" s="22">
        <v>75</v>
      </c>
      <c r="AX15" s="22">
        <v>80</v>
      </c>
      <c r="AY15" s="22">
        <v>85</v>
      </c>
      <c r="AZ15" s="22">
        <v>85</v>
      </c>
      <c r="BA15" s="22">
        <v>90</v>
      </c>
      <c r="BB15" s="22">
        <v>95</v>
      </c>
      <c r="BC15" s="22">
        <v>100</v>
      </c>
      <c r="BD15" s="22">
        <v>100</v>
      </c>
      <c r="BE15" s="22">
        <v>100</v>
      </c>
      <c r="BF15" s="22">
        <v>100</v>
      </c>
      <c r="BG15" s="22">
        <v>100</v>
      </c>
      <c r="BH15" s="22">
        <v>100</v>
      </c>
      <c r="BI15" s="22">
        <v>100</v>
      </c>
      <c r="BJ15" s="22">
        <v>100</v>
      </c>
      <c r="BK15" s="22">
        <v>100</v>
      </c>
      <c r="BL15" s="44">
        <v>100</v>
      </c>
      <c r="BM15" s="44">
        <v>100</v>
      </c>
      <c r="BN15" s="44">
        <v>100</v>
      </c>
      <c r="BO15" s="44">
        <v>100</v>
      </c>
      <c r="BP15" s="44">
        <v>100</v>
      </c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>
        <v>285</v>
      </c>
      <c r="CL15" s="50">
        <v>435</v>
      </c>
      <c r="CN15" s="26"/>
      <c r="CO15" s="26"/>
      <c r="CP15" s="26"/>
      <c r="CQ15" s="26"/>
      <c r="CR15" s="26">
        <f>IF(CR23=CQ23,1,0)</f>
        <v>0</v>
      </c>
      <c r="CS15" s="26"/>
      <c r="CT15" s="26"/>
    </row>
    <row r="16" spans="1:102" ht="39.950000000000003" customHeight="1" thickBot="1" x14ac:dyDescent="0.35">
      <c r="AB16" s="68"/>
      <c r="AC16" s="68"/>
      <c r="AD16" s="68"/>
      <c r="AE16" s="214" t="s">
        <v>3</v>
      </c>
      <c r="AF16" s="215"/>
      <c r="AG16" s="216"/>
      <c r="AH16" s="68"/>
      <c r="AI16" s="68"/>
      <c r="AJ16" s="91" t="s">
        <v>84</v>
      </c>
      <c r="AK16" s="10"/>
      <c r="AL16" s="49">
        <v>285</v>
      </c>
      <c r="AM16" s="49">
        <v>435</v>
      </c>
      <c r="AN16" s="21">
        <v>12.5</v>
      </c>
      <c r="AO16" s="22">
        <v>-75</v>
      </c>
      <c r="AP16" s="22">
        <v>-75</v>
      </c>
      <c r="AQ16" s="22">
        <v>-75</v>
      </c>
      <c r="AR16" s="22">
        <v>-75</v>
      </c>
      <c r="AS16" s="22">
        <v>-75</v>
      </c>
      <c r="AT16" s="22">
        <v>-75</v>
      </c>
      <c r="AU16" s="22">
        <v>-75</v>
      </c>
      <c r="AV16" s="22">
        <v>75</v>
      </c>
      <c r="AW16" s="22">
        <v>80</v>
      </c>
      <c r="AX16" s="22">
        <v>80</v>
      </c>
      <c r="AY16" s="22">
        <v>85</v>
      </c>
      <c r="AZ16" s="22">
        <v>90</v>
      </c>
      <c r="BA16" s="22">
        <v>95</v>
      </c>
      <c r="BB16" s="22">
        <v>100</v>
      </c>
      <c r="BC16" s="22">
        <v>100</v>
      </c>
      <c r="BD16" s="22">
        <v>100</v>
      </c>
      <c r="BE16" s="22">
        <v>100</v>
      </c>
      <c r="BF16" s="22">
        <v>100</v>
      </c>
      <c r="BG16" s="22">
        <v>100</v>
      </c>
      <c r="BH16" s="22">
        <v>100</v>
      </c>
      <c r="BI16" s="22">
        <v>100</v>
      </c>
      <c r="BJ16" s="22">
        <v>100</v>
      </c>
      <c r="BK16" s="22">
        <v>100</v>
      </c>
      <c r="BL16" s="44">
        <v>100</v>
      </c>
      <c r="BM16" s="44">
        <v>100</v>
      </c>
      <c r="BN16" s="44">
        <v>100</v>
      </c>
      <c r="BO16" s="44">
        <v>100</v>
      </c>
      <c r="BP16" s="44">
        <v>100</v>
      </c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>
        <v>300</v>
      </c>
      <c r="CL16" s="50">
        <v>450</v>
      </c>
      <c r="CN16" s="6"/>
      <c r="CO16" s="6"/>
      <c r="CP16" s="6" t="s">
        <v>6</v>
      </c>
      <c r="CQ16" s="6"/>
      <c r="CR16" s="6">
        <f>IF(CR24=CQ24,1,0)</f>
        <v>1</v>
      </c>
      <c r="CS16" s="6"/>
      <c r="CT16" s="6"/>
    </row>
    <row r="17" spans="28:98" ht="39.950000000000003" customHeight="1" thickBot="1" x14ac:dyDescent="0.35">
      <c r="AB17" s="68"/>
      <c r="AC17" s="68"/>
      <c r="AD17" s="68"/>
      <c r="AE17" s="218">
        <v>12.5</v>
      </c>
      <c r="AF17" s="219"/>
      <c r="AG17" s="220"/>
      <c r="AH17" s="94" t="s">
        <v>2</v>
      </c>
      <c r="AI17" s="68"/>
      <c r="AJ17" s="91" t="s">
        <v>85</v>
      </c>
      <c r="AK17" s="10"/>
      <c r="AL17" s="49">
        <v>300</v>
      </c>
      <c r="AM17" s="49">
        <v>450</v>
      </c>
      <c r="AN17" s="21">
        <v>12</v>
      </c>
      <c r="AO17" s="22">
        <v>-75</v>
      </c>
      <c r="AP17" s="22">
        <v>-75</v>
      </c>
      <c r="AQ17" s="22">
        <v>-75</v>
      </c>
      <c r="AR17" s="22">
        <v>-75</v>
      </c>
      <c r="AS17" s="22">
        <v>-75</v>
      </c>
      <c r="AT17" s="22">
        <v>-75</v>
      </c>
      <c r="AU17" s="22">
        <v>75</v>
      </c>
      <c r="AV17" s="22">
        <v>75</v>
      </c>
      <c r="AW17" s="22">
        <v>80</v>
      </c>
      <c r="AX17" s="22">
        <v>85</v>
      </c>
      <c r="AY17" s="22">
        <v>90</v>
      </c>
      <c r="AZ17" s="22">
        <v>95</v>
      </c>
      <c r="BA17" s="22">
        <v>100</v>
      </c>
      <c r="BB17" s="22">
        <v>100</v>
      </c>
      <c r="BC17" s="22">
        <v>100</v>
      </c>
      <c r="BD17" s="22">
        <v>100</v>
      </c>
      <c r="BE17" s="22">
        <v>100</v>
      </c>
      <c r="BF17" s="22">
        <v>100</v>
      </c>
      <c r="BG17" s="22">
        <v>100</v>
      </c>
      <c r="BH17" s="22">
        <v>100</v>
      </c>
      <c r="BI17" s="22">
        <v>100</v>
      </c>
      <c r="BJ17" s="22">
        <v>100</v>
      </c>
      <c r="BK17" s="22">
        <v>100</v>
      </c>
      <c r="BL17" s="44">
        <v>100</v>
      </c>
      <c r="BM17" s="44">
        <v>100</v>
      </c>
      <c r="BN17" s="44">
        <v>100</v>
      </c>
      <c r="BO17" s="44">
        <v>100</v>
      </c>
      <c r="BP17" s="44">
        <v>100</v>
      </c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>
        <v>310</v>
      </c>
      <c r="CL17" s="50">
        <v>460</v>
      </c>
      <c r="CN17" s="6"/>
      <c r="CO17" s="6"/>
      <c r="CP17" s="6" t="s">
        <v>7</v>
      </c>
      <c r="CQ17" s="6"/>
      <c r="CR17" s="6">
        <f>IF(CR25=CQ25,1,0)</f>
        <v>1</v>
      </c>
      <c r="CS17" s="6"/>
      <c r="CT17" s="6"/>
    </row>
    <row r="18" spans="28:98" ht="18.75" customHeight="1" x14ac:dyDescent="0.3">
      <c r="AB18" s="68"/>
      <c r="AC18" s="68"/>
      <c r="AD18" s="68"/>
      <c r="AE18" s="68"/>
      <c r="AF18" s="68"/>
      <c r="AG18" s="68"/>
      <c r="AH18" s="68"/>
      <c r="AI18" s="68"/>
      <c r="AJ18" s="91" t="s">
        <v>86</v>
      </c>
      <c r="AK18" s="10"/>
      <c r="AL18" s="49">
        <v>310</v>
      </c>
      <c r="AM18" s="49">
        <v>460</v>
      </c>
      <c r="AN18" s="21">
        <v>11.5</v>
      </c>
      <c r="AO18" s="22">
        <v>-75</v>
      </c>
      <c r="AP18" s="22">
        <v>-75</v>
      </c>
      <c r="AQ18" s="22">
        <v>-75</v>
      </c>
      <c r="AR18" s="22">
        <v>-75</v>
      </c>
      <c r="AS18" s="22">
        <v>-75</v>
      </c>
      <c r="AT18" s="22">
        <v>-75</v>
      </c>
      <c r="AU18" s="22">
        <v>75</v>
      </c>
      <c r="AV18" s="22">
        <v>80</v>
      </c>
      <c r="AW18" s="22">
        <v>85</v>
      </c>
      <c r="AX18" s="22">
        <v>90</v>
      </c>
      <c r="AY18" s="22">
        <v>95</v>
      </c>
      <c r="AZ18" s="22">
        <v>100</v>
      </c>
      <c r="BA18" s="22">
        <v>100</v>
      </c>
      <c r="BB18" s="22">
        <v>100</v>
      </c>
      <c r="BC18" s="22">
        <v>100</v>
      </c>
      <c r="BD18" s="22">
        <v>100</v>
      </c>
      <c r="BE18" s="22">
        <v>100</v>
      </c>
      <c r="BF18" s="22">
        <v>100</v>
      </c>
      <c r="BG18" s="22">
        <v>100</v>
      </c>
      <c r="BH18" s="22">
        <v>100</v>
      </c>
      <c r="BI18" s="22">
        <v>100</v>
      </c>
      <c r="BJ18" s="22">
        <v>100</v>
      </c>
      <c r="BK18" s="22">
        <v>100</v>
      </c>
      <c r="BL18" s="44">
        <v>100</v>
      </c>
      <c r="BM18" s="44">
        <v>100</v>
      </c>
      <c r="BN18" s="44">
        <v>100</v>
      </c>
      <c r="BO18" s="44">
        <v>100</v>
      </c>
      <c r="BP18" s="44">
        <v>100</v>
      </c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>
        <v>325</v>
      </c>
      <c r="CL18" s="50">
        <v>475</v>
      </c>
      <c r="CN18" s="6"/>
      <c r="CO18" s="6"/>
      <c r="CP18" s="6" t="s">
        <v>8</v>
      </c>
      <c r="CQ18" s="6"/>
      <c r="CR18" s="6">
        <f>IF(CR26=CQ26,1,0)</f>
        <v>1</v>
      </c>
      <c r="CS18" s="6"/>
      <c r="CT18" s="6"/>
    </row>
    <row r="19" spans="28:98" ht="39.75" hidden="1" customHeight="1" x14ac:dyDescent="0.3">
      <c r="AB19" s="68"/>
      <c r="AC19" s="68"/>
      <c r="AD19" s="68"/>
      <c r="AE19" s="68"/>
      <c r="AF19" s="68"/>
      <c r="AG19" s="68"/>
      <c r="AH19" s="68"/>
      <c r="AI19" s="68"/>
      <c r="AJ19" s="91" t="s">
        <v>87</v>
      </c>
      <c r="AK19" s="10"/>
      <c r="AL19" s="49">
        <v>325</v>
      </c>
      <c r="AM19" s="49">
        <v>475</v>
      </c>
      <c r="AN19" s="21">
        <v>11</v>
      </c>
      <c r="AO19" s="22">
        <v>-75</v>
      </c>
      <c r="AP19" s="22">
        <v>-75</v>
      </c>
      <c r="AQ19" s="22">
        <v>-75</v>
      </c>
      <c r="AR19" s="22">
        <v>-75</v>
      </c>
      <c r="AS19" s="22">
        <v>-75</v>
      </c>
      <c r="AT19" s="22">
        <v>75</v>
      </c>
      <c r="AU19" s="22">
        <v>80</v>
      </c>
      <c r="AV19" s="22">
        <v>85</v>
      </c>
      <c r="AW19" s="22">
        <v>90</v>
      </c>
      <c r="AX19" s="22">
        <v>95</v>
      </c>
      <c r="AY19" s="22">
        <v>100</v>
      </c>
      <c r="AZ19" s="22">
        <v>100</v>
      </c>
      <c r="BA19" s="22">
        <v>100</v>
      </c>
      <c r="BB19" s="22">
        <v>100</v>
      </c>
      <c r="BC19" s="22">
        <v>100</v>
      </c>
      <c r="BD19" s="22">
        <v>100</v>
      </c>
      <c r="BE19" s="22">
        <v>100</v>
      </c>
      <c r="BF19" s="22">
        <v>100</v>
      </c>
      <c r="BG19" s="22">
        <v>100</v>
      </c>
      <c r="BH19" s="22">
        <v>100</v>
      </c>
      <c r="BI19" s="22">
        <v>100</v>
      </c>
      <c r="BJ19" s="22">
        <v>100</v>
      </c>
      <c r="BK19" s="22">
        <v>100</v>
      </c>
      <c r="BL19" s="44">
        <v>100</v>
      </c>
      <c r="BM19" s="44">
        <v>100</v>
      </c>
      <c r="BN19" s="44">
        <v>100</v>
      </c>
      <c r="BO19" s="44">
        <v>100</v>
      </c>
      <c r="BP19" s="44">
        <v>100</v>
      </c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>
        <v>335</v>
      </c>
      <c r="CL19" s="50">
        <v>485</v>
      </c>
      <c r="CN19" s="6"/>
      <c r="CO19" s="6"/>
      <c r="CP19" s="6" t="s">
        <v>9</v>
      </c>
      <c r="CQ19" s="6"/>
      <c r="CR19" s="6">
        <f>IF(CR27=CQ27,1,0)</f>
        <v>0</v>
      </c>
      <c r="CS19" s="6"/>
      <c r="CT19" s="6"/>
    </row>
    <row r="20" spans="28:98" ht="11.25" hidden="1" customHeight="1" x14ac:dyDescent="0.3">
      <c r="AB20" s="68"/>
      <c r="AC20" s="68"/>
      <c r="AD20" s="68"/>
      <c r="AE20" s="68"/>
      <c r="AF20" s="68"/>
      <c r="AG20" s="68"/>
      <c r="AH20" s="68"/>
      <c r="AI20" s="68"/>
      <c r="AJ20" s="7"/>
      <c r="AK20" s="10"/>
      <c r="AL20" s="49">
        <v>335</v>
      </c>
      <c r="AM20" s="49">
        <v>485</v>
      </c>
      <c r="AN20" s="21">
        <v>10.5</v>
      </c>
      <c r="AO20" s="22">
        <v>-75</v>
      </c>
      <c r="AP20" s="22">
        <v>-75</v>
      </c>
      <c r="AQ20" s="22">
        <v>-75</v>
      </c>
      <c r="AR20" s="22">
        <v>-75</v>
      </c>
      <c r="AS20" s="22">
        <v>75</v>
      </c>
      <c r="AT20" s="22">
        <v>80</v>
      </c>
      <c r="AU20" s="22">
        <v>85</v>
      </c>
      <c r="AV20" s="22">
        <v>90</v>
      </c>
      <c r="AW20" s="22">
        <v>95</v>
      </c>
      <c r="AX20" s="22">
        <v>95</v>
      </c>
      <c r="AY20" s="22">
        <v>100</v>
      </c>
      <c r="AZ20" s="22">
        <v>100</v>
      </c>
      <c r="BA20" s="22">
        <v>100</v>
      </c>
      <c r="BB20" s="22">
        <v>100</v>
      </c>
      <c r="BC20" s="22">
        <v>100</v>
      </c>
      <c r="BD20" s="22">
        <v>100</v>
      </c>
      <c r="BE20" s="22">
        <v>100</v>
      </c>
      <c r="BF20" s="22">
        <v>100</v>
      </c>
      <c r="BG20" s="22">
        <v>100</v>
      </c>
      <c r="BH20" s="22">
        <v>100</v>
      </c>
      <c r="BI20" s="22">
        <v>100</v>
      </c>
      <c r="BJ20" s="22">
        <v>100</v>
      </c>
      <c r="BK20" s="22">
        <v>100</v>
      </c>
      <c r="BL20" s="44">
        <v>100</v>
      </c>
      <c r="BM20" s="44">
        <v>100</v>
      </c>
      <c r="BN20" s="44">
        <v>100</v>
      </c>
      <c r="BO20" s="44">
        <v>100</v>
      </c>
      <c r="BP20" s="44">
        <v>100</v>
      </c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>
        <v>350</v>
      </c>
      <c r="CL20" s="50">
        <v>500</v>
      </c>
      <c r="CN20" s="6"/>
      <c r="CO20" s="6"/>
      <c r="CP20" s="6" t="s">
        <v>10</v>
      </c>
      <c r="CQ20" s="6"/>
      <c r="CR20" s="6"/>
      <c r="CS20" s="6"/>
      <c r="CT20" s="6"/>
    </row>
    <row r="21" spans="28:98" ht="39.75" hidden="1" customHeight="1" x14ac:dyDescent="0.3">
      <c r="AB21" s="68"/>
      <c r="AC21" s="68"/>
      <c r="AD21" s="68"/>
      <c r="AE21" s="68"/>
      <c r="AF21" s="68"/>
      <c r="AG21" s="68"/>
      <c r="AH21" s="68"/>
      <c r="AI21" s="68"/>
      <c r="AJ21" s="7"/>
      <c r="AK21" s="10"/>
      <c r="AL21" s="49">
        <v>350</v>
      </c>
      <c r="AM21" s="49">
        <v>500</v>
      </c>
      <c r="AN21" s="21">
        <v>10</v>
      </c>
      <c r="AO21" s="27">
        <v>-75</v>
      </c>
      <c r="AP21" s="27">
        <v>-75</v>
      </c>
      <c r="AQ21" s="27">
        <v>-75</v>
      </c>
      <c r="AR21" s="27">
        <v>-75</v>
      </c>
      <c r="AS21" s="22">
        <v>80</v>
      </c>
      <c r="AT21" s="22">
        <v>80</v>
      </c>
      <c r="AU21" s="22">
        <v>85</v>
      </c>
      <c r="AV21" s="22">
        <v>90</v>
      </c>
      <c r="AW21" s="22">
        <v>95</v>
      </c>
      <c r="AX21" s="22">
        <v>100</v>
      </c>
      <c r="AY21" s="22">
        <v>100</v>
      </c>
      <c r="AZ21" s="22">
        <v>100</v>
      </c>
      <c r="BA21" s="22">
        <v>100</v>
      </c>
      <c r="BB21" s="22">
        <v>100</v>
      </c>
      <c r="BC21" s="22">
        <v>100</v>
      </c>
      <c r="BD21" s="22">
        <v>100</v>
      </c>
      <c r="BE21" s="22">
        <v>100</v>
      </c>
      <c r="BF21" s="22">
        <v>100</v>
      </c>
      <c r="BG21" s="22">
        <v>100</v>
      </c>
      <c r="BH21" s="22">
        <v>100</v>
      </c>
      <c r="BI21" s="22">
        <v>100</v>
      </c>
      <c r="BJ21" s="22">
        <v>100</v>
      </c>
      <c r="BK21" s="22">
        <v>100</v>
      </c>
      <c r="BL21" s="44">
        <v>100</v>
      </c>
      <c r="BM21" s="44">
        <v>100</v>
      </c>
      <c r="BN21" s="44">
        <v>100</v>
      </c>
      <c r="BO21" s="44">
        <v>100</v>
      </c>
      <c r="BP21" s="44">
        <v>100</v>
      </c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>
        <v>360</v>
      </c>
      <c r="CL21" s="50">
        <v>510</v>
      </c>
      <c r="CN21" s="28"/>
      <c r="CO21" s="38" t="s">
        <v>16</v>
      </c>
      <c r="CP21" s="34" t="s">
        <v>17</v>
      </c>
      <c r="CQ21" s="34"/>
      <c r="CR21" s="29">
        <v>1</v>
      </c>
      <c r="CS21" s="29" t="s">
        <v>18</v>
      </c>
      <c r="CT21" s="29">
        <v>1</v>
      </c>
    </row>
    <row r="22" spans="28:98" ht="39.75" hidden="1" customHeight="1" x14ac:dyDescent="0.3">
      <c r="AB22" s="68"/>
      <c r="AC22" s="68"/>
      <c r="AD22" s="68"/>
      <c r="AE22" s="68"/>
      <c r="AF22" s="68"/>
      <c r="AG22" s="68"/>
      <c r="AH22" s="68"/>
      <c r="AI22" s="68"/>
      <c r="AJ22" s="9"/>
      <c r="AK22" s="10"/>
      <c r="AL22" s="49">
        <v>360</v>
      </c>
      <c r="AM22" s="49">
        <v>510</v>
      </c>
      <c r="AN22" s="21">
        <v>9.5</v>
      </c>
      <c r="AO22" s="27">
        <v>-75</v>
      </c>
      <c r="AP22" s="27">
        <v>-75</v>
      </c>
      <c r="AQ22" s="27">
        <v>-75</v>
      </c>
      <c r="AR22" s="22">
        <v>75</v>
      </c>
      <c r="AS22" s="22">
        <v>85</v>
      </c>
      <c r="AT22" s="22">
        <v>90</v>
      </c>
      <c r="AU22" s="22">
        <v>100</v>
      </c>
      <c r="AV22" s="22">
        <v>100</v>
      </c>
      <c r="AW22" s="22">
        <v>100</v>
      </c>
      <c r="AX22" s="22">
        <v>100</v>
      </c>
      <c r="AY22" s="22">
        <v>100</v>
      </c>
      <c r="AZ22" s="22">
        <v>100</v>
      </c>
      <c r="BA22" s="22">
        <v>100</v>
      </c>
      <c r="BB22" s="22">
        <v>100</v>
      </c>
      <c r="BC22" s="22">
        <v>100</v>
      </c>
      <c r="BD22" s="22">
        <v>100</v>
      </c>
      <c r="BE22" s="22">
        <v>100</v>
      </c>
      <c r="BF22" s="22">
        <v>100</v>
      </c>
      <c r="BG22" s="22">
        <v>100</v>
      </c>
      <c r="BH22" s="22">
        <v>100</v>
      </c>
      <c r="BI22" s="22">
        <v>100</v>
      </c>
      <c r="BJ22" s="22">
        <v>100</v>
      </c>
      <c r="BK22" s="22">
        <v>100</v>
      </c>
      <c r="BL22" s="44">
        <v>100</v>
      </c>
      <c r="BM22" s="44">
        <v>100</v>
      </c>
      <c r="BN22" s="44">
        <v>100</v>
      </c>
      <c r="BO22" s="44">
        <v>100</v>
      </c>
      <c r="BP22" s="44">
        <v>100</v>
      </c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>
        <v>375</v>
      </c>
      <c r="CL22" s="50">
        <v>525</v>
      </c>
      <c r="CN22" s="30"/>
      <c r="CO22" s="38"/>
      <c r="CP22" s="31" t="s">
        <v>20</v>
      </c>
      <c r="CQ22" s="31" t="s">
        <v>15</v>
      </c>
      <c r="CR22" s="31" t="s">
        <v>21</v>
      </c>
      <c r="CS22" s="31" t="s">
        <v>19</v>
      </c>
      <c r="CT22" s="31" t="s">
        <v>25</v>
      </c>
    </row>
    <row r="23" spans="28:98" ht="39.75" hidden="1" customHeight="1" x14ac:dyDescent="0.3">
      <c r="AB23" s="68"/>
      <c r="AC23" s="68"/>
      <c r="AD23" s="68"/>
      <c r="AE23" s="68"/>
      <c r="AF23" s="68"/>
      <c r="AG23" s="68"/>
      <c r="AH23" s="73"/>
      <c r="AI23" s="68"/>
      <c r="AJ23" s="7"/>
      <c r="AK23" s="10">
        <f>MATCH(AD31,$AO$4:$BP$4,0)</f>
        <v>7</v>
      </c>
      <c r="AL23" s="49">
        <v>375</v>
      </c>
      <c r="AM23" s="49">
        <v>525</v>
      </c>
      <c r="AN23" s="21">
        <v>9</v>
      </c>
      <c r="AO23" s="27">
        <v>-75</v>
      </c>
      <c r="AP23" s="27">
        <v>-75</v>
      </c>
      <c r="AQ23" s="22">
        <v>80</v>
      </c>
      <c r="AR23" s="22">
        <v>90</v>
      </c>
      <c r="AS23" s="22">
        <v>100</v>
      </c>
      <c r="AT23" s="22">
        <v>100</v>
      </c>
      <c r="AU23" s="22">
        <v>100</v>
      </c>
      <c r="AV23" s="22">
        <v>100</v>
      </c>
      <c r="AW23" s="22">
        <v>100</v>
      </c>
      <c r="AX23" s="22">
        <v>100</v>
      </c>
      <c r="AY23" s="22">
        <v>100</v>
      </c>
      <c r="AZ23" s="22">
        <v>100</v>
      </c>
      <c r="BA23" s="22">
        <v>100</v>
      </c>
      <c r="BB23" s="22">
        <v>100</v>
      </c>
      <c r="BC23" s="22">
        <v>100</v>
      </c>
      <c r="BD23" s="22">
        <v>100</v>
      </c>
      <c r="BE23" s="22">
        <v>100</v>
      </c>
      <c r="BF23" s="22">
        <v>100</v>
      </c>
      <c r="BG23" s="22">
        <v>100</v>
      </c>
      <c r="BH23" s="22">
        <v>100</v>
      </c>
      <c r="BI23" s="22">
        <v>100</v>
      </c>
      <c r="BJ23" s="22">
        <v>100</v>
      </c>
      <c r="BK23" s="22">
        <v>100</v>
      </c>
      <c r="BL23" s="44">
        <v>100</v>
      </c>
      <c r="BM23" s="44">
        <v>100</v>
      </c>
      <c r="BN23" s="44">
        <v>100</v>
      </c>
      <c r="BO23" s="44">
        <v>100</v>
      </c>
      <c r="BP23" s="44">
        <v>100</v>
      </c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>
        <v>385</v>
      </c>
      <c r="CL23" s="50">
        <v>535</v>
      </c>
      <c r="CN23" s="32" t="s">
        <v>13</v>
      </c>
      <c r="CO23" s="34"/>
      <c r="CP23" s="29">
        <v>425</v>
      </c>
      <c r="CQ23" s="29">
        <v>100</v>
      </c>
      <c r="CR23" s="29">
        <f>IF(CR21=1,INDEX($AO$5:$BP$25,$AK$24,$AK$23),"")</f>
        <v>-75</v>
      </c>
      <c r="CS23" s="29">
        <v>95</v>
      </c>
      <c r="CT23" s="29" t="str">
        <f>IF(AND($CT$21=1,CS23&lt;=CR23),"1","0")</f>
        <v>0</v>
      </c>
    </row>
    <row r="24" spans="28:98" ht="39.75" hidden="1" customHeight="1" x14ac:dyDescent="0.3">
      <c r="AB24" s="68"/>
      <c r="AC24" s="68"/>
      <c r="AD24" s="68"/>
      <c r="AE24" s="68"/>
      <c r="AF24" s="68"/>
      <c r="AG24" s="68"/>
      <c r="AH24" s="68"/>
      <c r="AI24" s="68"/>
      <c r="AJ24" s="7"/>
      <c r="AK24" s="10">
        <f>MATCH(AE17,$AN$5:$AN$25,0)</f>
        <v>12</v>
      </c>
      <c r="AL24" s="49">
        <v>385</v>
      </c>
      <c r="AM24" s="49">
        <v>535</v>
      </c>
      <c r="AN24" s="21">
        <v>8.5</v>
      </c>
      <c r="AO24" s="27">
        <v>-75</v>
      </c>
      <c r="AP24" s="22">
        <v>75</v>
      </c>
      <c r="AQ24" s="22">
        <v>85</v>
      </c>
      <c r="AR24" s="22">
        <v>95</v>
      </c>
      <c r="AS24" s="22">
        <v>100</v>
      </c>
      <c r="AT24" s="22">
        <v>100</v>
      </c>
      <c r="AU24" s="22">
        <v>100</v>
      </c>
      <c r="AV24" s="22">
        <v>100</v>
      </c>
      <c r="AW24" s="22">
        <v>100</v>
      </c>
      <c r="AX24" s="22">
        <v>100</v>
      </c>
      <c r="AY24" s="22">
        <v>100</v>
      </c>
      <c r="AZ24" s="22">
        <v>100</v>
      </c>
      <c r="BA24" s="22">
        <v>100</v>
      </c>
      <c r="BB24" s="22">
        <v>100</v>
      </c>
      <c r="BC24" s="22">
        <v>100</v>
      </c>
      <c r="BD24" s="22">
        <v>100</v>
      </c>
      <c r="BE24" s="22">
        <v>100</v>
      </c>
      <c r="BF24" s="22">
        <v>100</v>
      </c>
      <c r="BG24" s="22">
        <v>100</v>
      </c>
      <c r="BH24" s="22">
        <v>100</v>
      </c>
      <c r="BI24" s="22">
        <v>100</v>
      </c>
      <c r="BJ24" s="22">
        <v>100</v>
      </c>
      <c r="BK24" s="22">
        <v>100</v>
      </c>
      <c r="BL24" s="44">
        <v>100</v>
      </c>
      <c r="BM24" s="44">
        <v>100</v>
      </c>
      <c r="BN24" s="44">
        <v>100</v>
      </c>
      <c r="BO24" s="44">
        <v>100</v>
      </c>
      <c r="BP24" s="44">
        <v>100</v>
      </c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>
        <v>400</v>
      </c>
      <c r="CL24" s="50">
        <v>550</v>
      </c>
      <c r="CN24" s="29" t="s">
        <v>14</v>
      </c>
      <c r="CO24" s="34"/>
      <c r="CP24" s="29"/>
      <c r="CQ24" s="29"/>
      <c r="CR24" s="29"/>
      <c r="CS24" s="29">
        <v>90</v>
      </c>
      <c r="CT24" s="29"/>
    </row>
    <row r="25" spans="28:98" ht="7.5" customHeight="1" x14ac:dyDescent="0.3">
      <c r="AB25" s="68"/>
      <c r="AC25" s="74"/>
      <c r="AD25" s="74"/>
      <c r="AE25" s="74"/>
      <c r="AF25" s="74"/>
      <c r="AG25" s="68"/>
      <c r="AH25" s="68"/>
      <c r="AI25" s="68"/>
      <c r="AJ25" s="7"/>
      <c r="AK25" s="10"/>
      <c r="AL25" s="49">
        <v>400</v>
      </c>
      <c r="AM25" s="49">
        <v>550</v>
      </c>
      <c r="AN25" s="21">
        <v>8</v>
      </c>
      <c r="AO25" s="22">
        <v>75</v>
      </c>
      <c r="AP25" s="22">
        <v>80</v>
      </c>
      <c r="AQ25" s="22">
        <v>90</v>
      </c>
      <c r="AR25" s="22">
        <v>100</v>
      </c>
      <c r="AS25" s="22">
        <v>100</v>
      </c>
      <c r="AT25" s="22">
        <v>100</v>
      </c>
      <c r="AU25" s="22">
        <v>100</v>
      </c>
      <c r="AV25" s="22">
        <v>100</v>
      </c>
      <c r="AW25" s="22">
        <v>100</v>
      </c>
      <c r="AX25" s="22">
        <v>100</v>
      </c>
      <c r="AY25" s="22">
        <v>100</v>
      </c>
      <c r="AZ25" s="22">
        <v>100</v>
      </c>
      <c r="BA25" s="22">
        <v>100</v>
      </c>
      <c r="BB25" s="22">
        <v>100</v>
      </c>
      <c r="BC25" s="22">
        <v>100</v>
      </c>
      <c r="BD25" s="22">
        <v>100</v>
      </c>
      <c r="BE25" s="22">
        <v>100</v>
      </c>
      <c r="BF25" s="22">
        <v>100</v>
      </c>
      <c r="BG25" s="22">
        <v>100</v>
      </c>
      <c r="BH25" s="22">
        <v>100</v>
      </c>
      <c r="BI25" s="22">
        <v>100</v>
      </c>
      <c r="BJ25" s="22">
        <v>100</v>
      </c>
      <c r="BK25" s="22">
        <v>100</v>
      </c>
      <c r="BL25" s="44">
        <v>100</v>
      </c>
      <c r="BM25" s="44">
        <v>100</v>
      </c>
      <c r="BN25" s="44">
        <v>100</v>
      </c>
      <c r="BO25" s="44">
        <v>100</v>
      </c>
      <c r="BP25" s="44">
        <v>100</v>
      </c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>
        <v>410</v>
      </c>
      <c r="CL25" s="50">
        <v>560</v>
      </c>
      <c r="CN25" s="29" t="s">
        <v>14</v>
      </c>
      <c r="CO25" s="34"/>
      <c r="CP25" s="29"/>
      <c r="CQ25" s="29"/>
      <c r="CR25" s="29"/>
      <c r="CS25" s="29">
        <v>90</v>
      </c>
      <c r="CT25" s="29"/>
    </row>
    <row r="26" spans="28:98" ht="0.75" customHeight="1" thickBot="1" x14ac:dyDescent="0.35">
      <c r="AB26" s="68"/>
      <c r="AC26" s="217"/>
      <c r="AD26" s="217"/>
      <c r="AE26" s="217"/>
      <c r="AF26" s="217"/>
      <c r="AG26" s="217"/>
      <c r="AH26" s="217"/>
      <c r="AI26" s="68"/>
      <c r="AJ26" s="7"/>
      <c r="AK26" s="10"/>
      <c r="AL26" s="49">
        <v>410</v>
      </c>
      <c r="AM26" s="49">
        <v>560</v>
      </c>
      <c r="AN26" s="7" t="s">
        <v>5</v>
      </c>
      <c r="AO26" s="7">
        <v>300</v>
      </c>
      <c r="AP26" s="7">
        <v>310</v>
      </c>
      <c r="AQ26" s="7">
        <v>325</v>
      </c>
      <c r="AR26" s="7">
        <v>335</v>
      </c>
      <c r="AS26" s="7">
        <v>350</v>
      </c>
      <c r="AT26" s="7">
        <v>360</v>
      </c>
      <c r="AU26" s="7">
        <v>375</v>
      </c>
      <c r="AV26" s="7">
        <v>385</v>
      </c>
      <c r="AW26" s="7">
        <v>400</v>
      </c>
      <c r="AX26" s="7">
        <v>410</v>
      </c>
      <c r="AY26" s="7">
        <v>425</v>
      </c>
      <c r="AZ26" s="7">
        <v>435</v>
      </c>
      <c r="BA26" s="7">
        <v>450</v>
      </c>
      <c r="BB26" s="7">
        <v>460</v>
      </c>
      <c r="BC26" s="7">
        <v>475</v>
      </c>
      <c r="BD26" s="7">
        <v>485</v>
      </c>
      <c r="BE26" s="7">
        <v>500</v>
      </c>
      <c r="BF26" s="7">
        <v>510</v>
      </c>
      <c r="BG26" s="7">
        <v>525</v>
      </c>
      <c r="BH26" s="7">
        <v>535</v>
      </c>
      <c r="BI26" s="7">
        <v>550</v>
      </c>
      <c r="BJ26" s="7">
        <v>560</v>
      </c>
      <c r="BK26" s="7">
        <v>575</v>
      </c>
      <c r="BL26" s="10">
        <v>585</v>
      </c>
      <c r="BM26" s="10">
        <v>600</v>
      </c>
      <c r="BN26" s="10">
        <v>610</v>
      </c>
      <c r="BO26" s="10">
        <v>625</v>
      </c>
      <c r="BP26" s="10">
        <v>635</v>
      </c>
      <c r="BQ26" s="10">
        <v>650</v>
      </c>
      <c r="BR26" s="10">
        <v>660</v>
      </c>
      <c r="BS26" s="10">
        <v>675</v>
      </c>
      <c r="BT26" s="10">
        <v>685</v>
      </c>
      <c r="BU26" s="10">
        <v>700</v>
      </c>
      <c r="BV26" s="10">
        <v>710</v>
      </c>
      <c r="BW26" s="10">
        <v>725</v>
      </c>
      <c r="BX26" s="10">
        <v>735</v>
      </c>
      <c r="BY26" s="10">
        <v>750</v>
      </c>
      <c r="BZ26" s="10">
        <v>760</v>
      </c>
      <c r="CA26" s="10">
        <v>775</v>
      </c>
      <c r="CB26" s="10">
        <v>785</v>
      </c>
      <c r="CC26" s="10">
        <v>800</v>
      </c>
      <c r="CD26" s="10">
        <v>810</v>
      </c>
      <c r="CE26" s="10">
        <v>825</v>
      </c>
      <c r="CF26" s="10">
        <v>835</v>
      </c>
      <c r="CG26" s="10">
        <v>850</v>
      </c>
      <c r="CH26" s="10">
        <v>860</v>
      </c>
      <c r="CI26" s="10">
        <v>875</v>
      </c>
      <c r="CJ26" s="10">
        <v>900</v>
      </c>
      <c r="CK26" s="10">
        <v>425</v>
      </c>
      <c r="CL26" s="50">
        <v>575</v>
      </c>
      <c r="CN26" s="29" t="s">
        <v>14</v>
      </c>
      <c r="CO26" s="34"/>
      <c r="CP26" s="29"/>
      <c r="CQ26" s="29"/>
      <c r="CR26" s="29"/>
      <c r="CS26" s="29">
        <v>90</v>
      </c>
      <c r="CT26" s="29"/>
    </row>
    <row r="27" spans="28:98" ht="18.75" hidden="1" customHeight="1" x14ac:dyDescent="0.3">
      <c r="AB27" s="68"/>
      <c r="AC27" s="68"/>
      <c r="AD27" s="68"/>
      <c r="AE27" s="68"/>
      <c r="AF27" s="68"/>
      <c r="AG27" s="68"/>
      <c r="AH27" s="68"/>
      <c r="AI27" s="68"/>
      <c r="AJ27" s="7"/>
      <c r="AK27" s="10">
        <f>MATCH(AD32,$AO$26:$CJ$26,0)</f>
        <v>15</v>
      </c>
      <c r="AL27" s="49">
        <v>425</v>
      </c>
      <c r="AM27" s="49">
        <v>575</v>
      </c>
      <c r="AN27" s="21">
        <v>18</v>
      </c>
      <c r="AO27" s="7">
        <v>-75</v>
      </c>
      <c r="AP27" s="7">
        <v>-75</v>
      </c>
      <c r="AQ27" s="7">
        <v>-75</v>
      </c>
      <c r="AR27" s="7">
        <v>-75</v>
      </c>
      <c r="AS27" s="7">
        <v>-75</v>
      </c>
      <c r="AT27" s="7">
        <v>-75</v>
      </c>
      <c r="AU27" s="7">
        <v>-75</v>
      </c>
      <c r="AV27" s="7">
        <v>-75</v>
      </c>
      <c r="AW27" s="7">
        <v>-75</v>
      </c>
      <c r="AX27" s="7">
        <v>-75</v>
      </c>
      <c r="AY27" s="7">
        <v>-75</v>
      </c>
      <c r="AZ27" s="7">
        <v>-75</v>
      </c>
      <c r="BA27" s="7">
        <v>-75</v>
      </c>
      <c r="BB27" s="7">
        <v>-75</v>
      </c>
      <c r="BC27" s="7">
        <v>-75</v>
      </c>
      <c r="BD27" s="7">
        <v>-75</v>
      </c>
      <c r="BE27" s="7">
        <v>-75</v>
      </c>
      <c r="BF27" s="7">
        <v>-75</v>
      </c>
      <c r="BG27" s="7">
        <v>-75</v>
      </c>
      <c r="BH27" s="7">
        <v>-75</v>
      </c>
      <c r="BI27" s="7">
        <v>-75</v>
      </c>
      <c r="BJ27" s="7">
        <v>-75</v>
      </c>
      <c r="BK27" s="7">
        <v>-75</v>
      </c>
      <c r="BL27" s="10">
        <v>-75</v>
      </c>
      <c r="BM27" s="10">
        <v>-75</v>
      </c>
      <c r="BN27" s="10">
        <v>-75</v>
      </c>
      <c r="BO27" s="10">
        <v>-75</v>
      </c>
      <c r="BP27" s="10">
        <v>-75</v>
      </c>
      <c r="BQ27" s="10">
        <v>-75</v>
      </c>
      <c r="BR27" s="10">
        <v>-75</v>
      </c>
      <c r="BS27" s="10">
        <v>75</v>
      </c>
      <c r="BT27" s="10">
        <v>75</v>
      </c>
      <c r="BU27" s="10">
        <v>75</v>
      </c>
      <c r="BV27" s="10">
        <v>75</v>
      </c>
      <c r="BW27" s="10">
        <v>80</v>
      </c>
      <c r="BX27" s="10">
        <v>80</v>
      </c>
      <c r="BY27" s="10">
        <v>80</v>
      </c>
      <c r="BZ27" s="10">
        <v>85</v>
      </c>
      <c r="CA27" s="10">
        <v>85</v>
      </c>
      <c r="CB27" s="10">
        <v>85</v>
      </c>
      <c r="CC27" s="10">
        <v>85</v>
      </c>
      <c r="CD27" s="10">
        <v>90</v>
      </c>
      <c r="CE27" s="10">
        <v>90</v>
      </c>
      <c r="CF27" s="10">
        <v>90</v>
      </c>
      <c r="CG27" s="10">
        <v>95</v>
      </c>
      <c r="CH27" s="10">
        <v>95</v>
      </c>
      <c r="CI27" s="10">
        <v>95</v>
      </c>
      <c r="CJ27" s="10">
        <v>100</v>
      </c>
      <c r="CK27" s="10">
        <v>435</v>
      </c>
      <c r="CL27" s="50">
        <v>585</v>
      </c>
      <c r="CN27" s="29" t="s">
        <v>13</v>
      </c>
      <c r="CO27" s="34"/>
      <c r="CP27" s="29">
        <v>410</v>
      </c>
      <c r="CQ27" s="29">
        <v>95</v>
      </c>
      <c r="CR27" s="29">
        <f>IF(CR21=1,INDEX($AO$5:$BP$25,$AK$32,$AK$31),"")</f>
        <v>100</v>
      </c>
      <c r="CS27" s="29">
        <v>95</v>
      </c>
      <c r="CT27" s="29" t="str">
        <f>IF(AND($CT$21=1,CS27&lt;=CR27),"1","0")</f>
        <v>1</v>
      </c>
    </row>
    <row r="28" spans="28:98" ht="39.75" hidden="1" customHeight="1" x14ac:dyDescent="0.25">
      <c r="AB28" s="68"/>
      <c r="AC28" s="68"/>
      <c r="AD28" s="68"/>
      <c r="AE28" s="68"/>
      <c r="AF28" s="68"/>
      <c r="AG28" s="68"/>
      <c r="AH28" s="68"/>
      <c r="AI28" s="68"/>
      <c r="AJ28" s="7"/>
      <c r="AK28" s="10"/>
      <c r="AL28" s="49">
        <v>435</v>
      </c>
      <c r="AM28" s="49">
        <v>585</v>
      </c>
      <c r="AN28" s="21">
        <v>17.5</v>
      </c>
      <c r="AO28" s="7">
        <v>-75</v>
      </c>
      <c r="AP28" s="7">
        <v>-75</v>
      </c>
      <c r="AQ28" s="7">
        <v>-75</v>
      </c>
      <c r="AR28" s="7">
        <v>-75</v>
      </c>
      <c r="AS28" s="7">
        <v>-75</v>
      </c>
      <c r="AT28" s="7">
        <v>-75</v>
      </c>
      <c r="AU28" s="7">
        <v>-75</v>
      </c>
      <c r="AV28" s="7">
        <v>-75</v>
      </c>
      <c r="AW28" s="7">
        <v>-75</v>
      </c>
      <c r="AX28" s="7">
        <v>-75</v>
      </c>
      <c r="AY28" s="7">
        <v>-75</v>
      </c>
      <c r="AZ28" s="7">
        <v>-75</v>
      </c>
      <c r="BA28" s="7">
        <v>-75</v>
      </c>
      <c r="BB28" s="7">
        <v>-75</v>
      </c>
      <c r="BC28" s="7">
        <v>-75</v>
      </c>
      <c r="BD28" s="7">
        <v>-75</v>
      </c>
      <c r="BE28" s="7">
        <v>-75</v>
      </c>
      <c r="BF28" s="7">
        <v>-75</v>
      </c>
      <c r="BG28" s="7">
        <v>-75</v>
      </c>
      <c r="BH28" s="7">
        <v>-75</v>
      </c>
      <c r="BI28" s="7">
        <v>-75</v>
      </c>
      <c r="BJ28" s="7">
        <v>-75</v>
      </c>
      <c r="BK28" s="7">
        <v>-75</v>
      </c>
      <c r="BL28" s="10">
        <v>-75</v>
      </c>
      <c r="BM28" s="10">
        <v>-75</v>
      </c>
      <c r="BN28" s="10">
        <v>-75</v>
      </c>
      <c r="BO28" s="10">
        <v>-75</v>
      </c>
      <c r="BP28" s="10">
        <v>-75</v>
      </c>
      <c r="BQ28" s="10">
        <v>-75</v>
      </c>
      <c r="BR28" s="10">
        <v>75</v>
      </c>
      <c r="BS28" s="10">
        <v>75</v>
      </c>
      <c r="BT28" s="10">
        <v>75</v>
      </c>
      <c r="BU28" s="10">
        <v>80</v>
      </c>
      <c r="BV28" s="10">
        <v>80</v>
      </c>
      <c r="BW28" s="10">
        <v>80</v>
      </c>
      <c r="BX28" s="10">
        <v>80</v>
      </c>
      <c r="BY28" s="10">
        <v>85</v>
      </c>
      <c r="BZ28" s="10">
        <v>85</v>
      </c>
      <c r="CA28" s="10">
        <v>85</v>
      </c>
      <c r="CB28" s="10">
        <v>90</v>
      </c>
      <c r="CC28" s="10">
        <v>90</v>
      </c>
      <c r="CD28" s="10">
        <v>90</v>
      </c>
      <c r="CE28" s="10">
        <v>90</v>
      </c>
      <c r="CF28" s="10">
        <v>95</v>
      </c>
      <c r="CG28" s="10">
        <v>95</v>
      </c>
      <c r="CH28" s="10">
        <v>95</v>
      </c>
      <c r="CI28" s="10">
        <v>100</v>
      </c>
      <c r="CJ28" s="10">
        <v>100</v>
      </c>
      <c r="CK28" s="10">
        <v>450</v>
      </c>
      <c r="CL28" s="50">
        <v>600</v>
      </c>
    </row>
    <row r="29" spans="28:98" ht="39.75" hidden="1" customHeight="1" x14ac:dyDescent="0.25">
      <c r="AB29" s="68"/>
      <c r="AC29" s="68"/>
      <c r="AD29" s="68"/>
      <c r="AE29" s="68"/>
      <c r="AF29" s="68"/>
      <c r="AG29" s="68"/>
      <c r="AH29" s="68"/>
      <c r="AI29" s="68"/>
      <c r="AJ29" s="7"/>
      <c r="AK29" s="10"/>
      <c r="AL29" s="49">
        <v>450</v>
      </c>
      <c r="AM29" s="49">
        <v>600</v>
      </c>
      <c r="AN29" s="21">
        <v>17</v>
      </c>
      <c r="AO29" s="7">
        <v>-75</v>
      </c>
      <c r="AP29" s="7">
        <v>-75</v>
      </c>
      <c r="AQ29" s="7">
        <v>-75</v>
      </c>
      <c r="AR29" s="7">
        <v>-75</v>
      </c>
      <c r="AS29" s="7">
        <v>-75</v>
      </c>
      <c r="AT29" s="7">
        <v>-75</v>
      </c>
      <c r="AU29" s="7">
        <v>-75</v>
      </c>
      <c r="AV29" s="7">
        <v>-75</v>
      </c>
      <c r="AW29" s="7">
        <v>-75</v>
      </c>
      <c r="AX29" s="7">
        <v>-75</v>
      </c>
      <c r="AY29" s="7">
        <v>-75</v>
      </c>
      <c r="AZ29" s="7">
        <v>-75</v>
      </c>
      <c r="BA29" s="7">
        <v>-75</v>
      </c>
      <c r="BB29" s="7">
        <v>-75</v>
      </c>
      <c r="BC29" s="7">
        <v>-75</v>
      </c>
      <c r="BD29" s="7">
        <v>-75</v>
      </c>
      <c r="BE29" s="7">
        <v>-75</v>
      </c>
      <c r="BF29" s="7">
        <v>-75</v>
      </c>
      <c r="BG29" s="7">
        <v>-75</v>
      </c>
      <c r="BH29" s="7">
        <v>-75</v>
      </c>
      <c r="BI29" s="7">
        <v>-75</v>
      </c>
      <c r="BJ29" s="7">
        <v>-75</v>
      </c>
      <c r="BK29" s="7">
        <v>-75</v>
      </c>
      <c r="BL29" s="10">
        <v>-75</v>
      </c>
      <c r="BM29" s="10">
        <v>-75</v>
      </c>
      <c r="BN29" s="10">
        <v>-75</v>
      </c>
      <c r="BO29" s="10">
        <v>-75</v>
      </c>
      <c r="BP29" s="10">
        <v>75</v>
      </c>
      <c r="BQ29" s="10">
        <v>75</v>
      </c>
      <c r="BR29" s="10">
        <v>75</v>
      </c>
      <c r="BS29" s="10">
        <v>75</v>
      </c>
      <c r="BT29" s="10">
        <v>80</v>
      </c>
      <c r="BU29" s="10">
        <v>80</v>
      </c>
      <c r="BV29" s="10">
        <v>80</v>
      </c>
      <c r="BW29" s="10">
        <v>85</v>
      </c>
      <c r="BX29" s="10">
        <v>85</v>
      </c>
      <c r="BY29" s="10">
        <v>85</v>
      </c>
      <c r="BZ29" s="10">
        <v>90</v>
      </c>
      <c r="CA29" s="10">
        <v>90</v>
      </c>
      <c r="CB29" s="10">
        <v>90</v>
      </c>
      <c r="CC29" s="10">
        <v>90</v>
      </c>
      <c r="CD29" s="10">
        <v>95</v>
      </c>
      <c r="CE29" s="10">
        <v>95</v>
      </c>
      <c r="CF29" s="10">
        <v>95</v>
      </c>
      <c r="CG29" s="10">
        <v>100</v>
      </c>
      <c r="CH29" s="10">
        <v>100</v>
      </c>
      <c r="CI29" s="10">
        <v>100</v>
      </c>
      <c r="CJ29" s="10">
        <v>100</v>
      </c>
      <c r="CK29" s="10">
        <v>460</v>
      </c>
      <c r="CL29" s="50">
        <v>610</v>
      </c>
    </row>
    <row r="30" spans="28:98" ht="39.75" customHeight="1" thickBot="1" x14ac:dyDescent="0.3">
      <c r="AB30" s="68"/>
      <c r="AC30" s="95" t="s">
        <v>67</v>
      </c>
      <c r="AD30" s="100" t="s">
        <v>68</v>
      </c>
      <c r="AE30" s="237" t="s">
        <v>138</v>
      </c>
      <c r="AF30" s="238"/>
      <c r="AG30" s="238"/>
      <c r="AH30" s="239"/>
      <c r="AI30" s="68"/>
      <c r="AJ30" s="7"/>
      <c r="AK30" s="10"/>
      <c r="AL30" s="49">
        <v>460</v>
      </c>
      <c r="AM30" s="49">
        <v>610</v>
      </c>
      <c r="AN30" s="21">
        <v>16.5</v>
      </c>
      <c r="AO30" s="7">
        <v>-75</v>
      </c>
      <c r="AP30" s="7">
        <v>-75</v>
      </c>
      <c r="AQ30" s="7">
        <v>-75</v>
      </c>
      <c r="AR30" s="7">
        <v>-75</v>
      </c>
      <c r="AS30" s="7">
        <v>-75</v>
      </c>
      <c r="AT30" s="7">
        <v>-75</v>
      </c>
      <c r="AU30" s="7">
        <v>-75</v>
      </c>
      <c r="AV30" s="7">
        <v>-75</v>
      </c>
      <c r="AW30" s="7">
        <v>-75</v>
      </c>
      <c r="AX30" s="7">
        <v>-75</v>
      </c>
      <c r="AY30" s="7">
        <v>-75</v>
      </c>
      <c r="AZ30" s="7">
        <v>-75</v>
      </c>
      <c r="BA30" s="7">
        <v>-75</v>
      </c>
      <c r="BB30" s="7">
        <v>-75</v>
      </c>
      <c r="BC30" s="7">
        <v>-75</v>
      </c>
      <c r="BD30" s="7">
        <v>-75</v>
      </c>
      <c r="BE30" s="7">
        <v>-75</v>
      </c>
      <c r="BF30" s="7">
        <v>-75</v>
      </c>
      <c r="BG30" s="7">
        <v>-75</v>
      </c>
      <c r="BH30" s="7">
        <v>-75</v>
      </c>
      <c r="BI30" s="7">
        <v>-75</v>
      </c>
      <c r="BJ30" s="7">
        <v>-75</v>
      </c>
      <c r="BK30" s="7">
        <v>-75</v>
      </c>
      <c r="BL30" s="10">
        <v>-75</v>
      </c>
      <c r="BM30" s="10">
        <v>-75</v>
      </c>
      <c r="BN30" s="10">
        <v>-75</v>
      </c>
      <c r="BO30" s="10">
        <v>75</v>
      </c>
      <c r="BP30" s="10">
        <v>75</v>
      </c>
      <c r="BQ30" s="10">
        <v>75</v>
      </c>
      <c r="BR30" s="10">
        <v>80</v>
      </c>
      <c r="BS30" s="10">
        <v>80</v>
      </c>
      <c r="BT30" s="10">
        <v>80</v>
      </c>
      <c r="BU30" s="10">
        <v>85</v>
      </c>
      <c r="BV30" s="10">
        <v>85</v>
      </c>
      <c r="BW30" s="10">
        <v>85</v>
      </c>
      <c r="BX30" s="10">
        <v>90</v>
      </c>
      <c r="BY30" s="10">
        <v>90</v>
      </c>
      <c r="BZ30" s="10">
        <v>90</v>
      </c>
      <c r="CA30" s="10">
        <v>90</v>
      </c>
      <c r="CB30" s="10">
        <v>95</v>
      </c>
      <c r="CC30" s="10">
        <v>95</v>
      </c>
      <c r="CD30" s="10">
        <v>95</v>
      </c>
      <c r="CE30" s="10">
        <v>100</v>
      </c>
      <c r="CF30" s="10">
        <v>100</v>
      </c>
      <c r="CG30" s="10">
        <v>100</v>
      </c>
      <c r="CH30" s="10">
        <v>100</v>
      </c>
      <c r="CI30" s="10">
        <v>100</v>
      </c>
      <c r="CJ30" s="10">
        <v>100</v>
      </c>
      <c r="CK30" s="10">
        <v>475</v>
      </c>
      <c r="CL30" s="50">
        <v>625</v>
      </c>
    </row>
    <row r="31" spans="28:98" ht="39.950000000000003" customHeight="1" x14ac:dyDescent="0.25">
      <c r="AB31" s="68"/>
      <c r="AC31" s="102" t="s">
        <v>4</v>
      </c>
      <c r="AD31" s="150">
        <v>225</v>
      </c>
      <c r="AE31" s="210">
        <f>INDEX($AO$5:$BP$25,$AK$24,$AK$23)</f>
        <v>-75</v>
      </c>
      <c r="AF31" s="210"/>
      <c r="AG31" s="210"/>
      <c r="AH31" s="211"/>
      <c r="AI31" s="68"/>
      <c r="AJ31" s="7"/>
      <c r="AK31" s="10">
        <f>MATCH(CP27,$AO$4:$BP$4)</f>
        <v>22</v>
      </c>
      <c r="AL31" s="49">
        <v>475</v>
      </c>
      <c r="AM31" s="49">
        <v>625</v>
      </c>
      <c r="AN31" s="21">
        <v>16</v>
      </c>
      <c r="AO31" s="7">
        <v>-75</v>
      </c>
      <c r="AP31" s="7">
        <v>-75</v>
      </c>
      <c r="AQ31" s="7">
        <v>-75</v>
      </c>
      <c r="AR31" s="7">
        <v>-75</v>
      </c>
      <c r="AS31" s="7">
        <v>-75</v>
      </c>
      <c r="AT31" s="7">
        <v>-75</v>
      </c>
      <c r="AU31" s="7">
        <v>-75</v>
      </c>
      <c r="AV31" s="7">
        <v>-75</v>
      </c>
      <c r="AW31" s="7">
        <v>-75</v>
      </c>
      <c r="AX31" s="7">
        <v>-75</v>
      </c>
      <c r="AY31" s="7">
        <v>-75</v>
      </c>
      <c r="AZ31" s="7">
        <v>-75</v>
      </c>
      <c r="BA31" s="7">
        <v>-75</v>
      </c>
      <c r="BB31" s="7">
        <v>-75</v>
      </c>
      <c r="BC31" s="7">
        <v>-75</v>
      </c>
      <c r="BD31" s="7">
        <v>-75</v>
      </c>
      <c r="BE31" s="7">
        <v>-75</v>
      </c>
      <c r="BF31" s="7">
        <v>-75</v>
      </c>
      <c r="BG31" s="7">
        <v>-75</v>
      </c>
      <c r="BH31" s="7">
        <v>-75</v>
      </c>
      <c r="BI31" s="7">
        <v>-75</v>
      </c>
      <c r="BJ31" s="7">
        <v>-75</v>
      </c>
      <c r="BK31" s="7">
        <v>-75</v>
      </c>
      <c r="BL31" s="10">
        <v>-75</v>
      </c>
      <c r="BM31" s="10">
        <v>75</v>
      </c>
      <c r="BN31" s="10">
        <v>75</v>
      </c>
      <c r="BO31" s="10">
        <v>75</v>
      </c>
      <c r="BP31" s="10">
        <v>80</v>
      </c>
      <c r="BQ31" s="10">
        <v>80</v>
      </c>
      <c r="BR31" s="10">
        <v>80</v>
      </c>
      <c r="BS31" s="10">
        <v>80</v>
      </c>
      <c r="BT31" s="10">
        <v>85</v>
      </c>
      <c r="BU31" s="10">
        <v>85</v>
      </c>
      <c r="BV31" s="10">
        <v>85</v>
      </c>
      <c r="BW31" s="10">
        <v>90</v>
      </c>
      <c r="BX31" s="10">
        <v>90</v>
      </c>
      <c r="BY31" s="10">
        <v>90</v>
      </c>
      <c r="BZ31" s="10">
        <v>95</v>
      </c>
      <c r="CA31" s="10">
        <v>95</v>
      </c>
      <c r="CB31" s="10">
        <v>95</v>
      </c>
      <c r="CC31" s="10">
        <v>100</v>
      </c>
      <c r="CD31" s="10">
        <v>100</v>
      </c>
      <c r="CE31" s="10">
        <v>100</v>
      </c>
      <c r="CF31" s="10">
        <v>100</v>
      </c>
      <c r="CG31" s="10">
        <v>100</v>
      </c>
      <c r="CH31" s="10">
        <v>100</v>
      </c>
      <c r="CI31" s="10">
        <v>100</v>
      </c>
      <c r="CJ31" s="10">
        <v>100</v>
      </c>
      <c r="CK31" s="10">
        <v>485</v>
      </c>
      <c r="CL31" s="50">
        <v>635</v>
      </c>
    </row>
    <row r="32" spans="28:98" ht="39.950000000000003" customHeight="1" thickBot="1" x14ac:dyDescent="0.3">
      <c r="AB32" s="68"/>
      <c r="AC32" s="101" t="s">
        <v>5</v>
      </c>
      <c r="AD32" s="151">
        <v>475</v>
      </c>
      <c r="AE32" s="212">
        <f>INDEX($AO$27:$CJ$50,$AK$32,$AK$27)</f>
        <v>75</v>
      </c>
      <c r="AF32" s="212"/>
      <c r="AG32" s="212"/>
      <c r="AH32" s="213"/>
      <c r="AI32" s="68"/>
      <c r="AJ32" s="7"/>
      <c r="AK32" s="10">
        <f>MATCH(AE17,$AN$27:$AN$50,0)</f>
        <v>13</v>
      </c>
      <c r="AL32" s="55">
        <v>485</v>
      </c>
      <c r="AM32" s="55">
        <v>635</v>
      </c>
      <c r="AN32" s="52">
        <v>15.5</v>
      </c>
      <c r="AO32" s="51">
        <v>-75</v>
      </c>
      <c r="AP32" s="51">
        <v>-75</v>
      </c>
      <c r="AQ32" s="51">
        <v>-75</v>
      </c>
      <c r="AR32" s="51">
        <v>-75</v>
      </c>
      <c r="AS32" s="51">
        <v>-75</v>
      </c>
      <c r="AT32" s="51">
        <v>-75</v>
      </c>
      <c r="AU32" s="51">
        <v>-75</v>
      </c>
      <c r="AV32" s="51">
        <v>-75</v>
      </c>
      <c r="AW32" s="51">
        <v>-75</v>
      </c>
      <c r="AX32" s="51">
        <v>-75</v>
      </c>
      <c r="AY32" s="51">
        <v>-75</v>
      </c>
      <c r="AZ32" s="51">
        <v>-75</v>
      </c>
      <c r="BA32" s="51">
        <v>-75</v>
      </c>
      <c r="BB32" s="51">
        <v>-75</v>
      </c>
      <c r="BC32" s="51">
        <v>-75</v>
      </c>
      <c r="BD32" s="51">
        <v>-75</v>
      </c>
      <c r="BE32" s="51">
        <v>-75</v>
      </c>
      <c r="BF32" s="51">
        <v>-75</v>
      </c>
      <c r="BG32" s="51">
        <v>-75</v>
      </c>
      <c r="BH32" s="51">
        <v>-75</v>
      </c>
      <c r="BI32" s="51">
        <v>-75</v>
      </c>
      <c r="BJ32" s="51">
        <v>-75</v>
      </c>
      <c r="BK32" s="51">
        <v>-75</v>
      </c>
      <c r="BL32" s="53">
        <v>75</v>
      </c>
      <c r="BM32" s="53">
        <v>75</v>
      </c>
      <c r="BN32" s="53">
        <v>75</v>
      </c>
      <c r="BO32" s="53">
        <v>80</v>
      </c>
      <c r="BP32" s="53">
        <v>80</v>
      </c>
      <c r="BQ32" s="53">
        <v>80</v>
      </c>
      <c r="BR32" s="53">
        <v>85</v>
      </c>
      <c r="BS32" s="53">
        <v>85</v>
      </c>
      <c r="BT32" s="53">
        <v>85</v>
      </c>
      <c r="BU32" s="53">
        <v>90</v>
      </c>
      <c r="BV32" s="53">
        <v>90</v>
      </c>
      <c r="BW32" s="53">
        <v>90</v>
      </c>
      <c r="BX32" s="53">
        <v>95</v>
      </c>
      <c r="BY32" s="53">
        <v>95</v>
      </c>
      <c r="BZ32" s="53">
        <v>95</v>
      </c>
      <c r="CA32" s="53">
        <v>100</v>
      </c>
      <c r="CB32" s="53">
        <v>100</v>
      </c>
      <c r="CC32" s="53">
        <v>100</v>
      </c>
      <c r="CD32" s="53">
        <v>100</v>
      </c>
      <c r="CE32" s="53">
        <v>100</v>
      </c>
      <c r="CF32" s="53">
        <v>100</v>
      </c>
      <c r="CG32" s="53">
        <v>100</v>
      </c>
      <c r="CH32" s="53">
        <v>100</v>
      </c>
      <c r="CI32" s="53">
        <v>100</v>
      </c>
      <c r="CJ32" s="53">
        <v>100</v>
      </c>
      <c r="CK32" s="53"/>
      <c r="CL32" s="54">
        <v>650</v>
      </c>
    </row>
    <row r="33" spans="28:90" ht="18.75" customHeight="1" thickBot="1" x14ac:dyDescent="0.3">
      <c r="AB33" s="68"/>
      <c r="AC33" s="68"/>
      <c r="AD33" s="68"/>
      <c r="AE33" s="68"/>
      <c r="AF33" s="68"/>
      <c r="AG33" s="68"/>
      <c r="AH33" s="68"/>
      <c r="AI33" s="68"/>
      <c r="AJ33" s="7"/>
      <c r="AK33" s="10"/>
      <c r="AL33" s="10"/>
      <c r="AM33" s="49">
        <v>650</v>
      </c>
      <c r="AN33" s="21">
        <v>15</v>
      </c>
      <c r="AO33" s="7">
        <v>-75</v>
      </c>
      <c r="AP33" s="7">
        <v>-75</v>
      </c>
      <c r="AQ33" s="7">
        <v>-75</v>
      </c>
      <c r="AR33" s="7">
        <v>-75</v>
      </c>
      <c r="AS33" s="7">
        <v>-75</v>
      </c>
      <c r="AT33" s="7">
        <v>-75</v>
      </c>
      <c r="AU33" s="7">
        <v>-75</v>
      </c>
      <c r="AV33" s="7">
        <v>-75</v>
      </c>
      <c r="AW33" s="7">
        <v>-75</v>
      </c>
      <c r="AX33" s="7">
        <v>-75</v>
      </c>
      <c r="AY33" s="7">
        <v>-75</v>
      </c>
      <c r="AZ33" s="7">
        <v>-75</v>
      </c>
      <c r="BA33" s="7">
        <v>-75</v>
      </c>
      <c r="BB33" s="7">
        <v>-75</v>
      </c>
      <c r="BC33" s="7">
        <v>-75</v>
      </c>
      <c r="BD33" s="7">
        <v>-75</v>
      </c>
      <c r="BE33" s="7">
        <v>-75</v>
      </c>
      <c r="BF33" s="7">
        <v>-75</v>
      </c>
      <c r="BG33" s="7">
        <v>-75</v>
      </c>
      <c r="BH33" s="7">
        <v>-75</v>
      </c>
      <c r="BI33" s="7">
        <v>-75</v>
      </c>
      <c r="BJ33" s="7">
        <v>75</v>
      </c>
      <c r="BK33" s="7">
        <v>75</v>
      </c>
      <c r="BL33" s="10">
        <v>75</v>
      </c>
      <c r="BM33" s="10">
        <v>80</v>
      </c>
      <c r="BN33" s="10">
        <v>80</v>
      </c>
      <c r="BO33" s="10">
        <v>80</v>
      </c>
      <c r="BP33" s="10">
        <v>85</v>
      </c>
      <c r="BQ33" s="10">
        <v>85</v>
      </c>
      <c r="BR33" s="10">
        <v>85</v>
      </c>
      <c r="BS33" s="10">
        <v>90</v>
      </c>
      <c r="BT33" s="10">
        <v>90</v>
      </c>
      <c r="BU33" s="10">
        <v>90</v>
      </c>
      <c r="BV33" s="10">
        <v>95</v>
      </c>
      <c r="BW33" s="10">
        <v>95</v>
      </c>
      <c r="BX33" s="10">
        <v>95</v>
      </c>
      <c r="BY33" s="10">
        <v>100</v>
      </c>
      <c r="BZ33" s="10">
        <v>100</v>
      </c>
      <c r="CA33" s="10">
        <v>100</v>
      </c>
      <c r="CB33" s="10">
        <v>100</v>
      </c>
      <c r="CC33" s="10">
        <v>100</v>
      </c>
      <c r="CD33" s="10">
        <v>100</v>
      </c>
      <c r="CE33" s="10">
        <v>100</v>
      </c>
      <c r="CF33" s="10">
        <v>100</v>
      </c>
      <c r="CG33" s="10">
        <v>100</v>
      </c>
      <c r="CH33" s="10">
        <v>100</v>
      </c>
      <c r="CI33" s="10">
        <v>100</v>
      </c>
      <c r="CJ33" s="10">
        <v>100</v>
      </c>
      <c r="CK33" s="10"/>
      <c r="CL33" s="50">
        <v>660</v>
      </c>
    </row>
    <row r="34" spans="28:90" ht="39.950000000000003" customHeight="1" x14ac:dyDescent="0.25">
      <c r="AB34" s="240" t="s">
        <v>142</v>
      </c>
      <c r="AC34" s="240"/>
      <c r="AD34" s="240"/>
      <c r="AE34" s="240"/>
      <c r="AF34" s="240"/>
      <c r="AG34" s="240"/>
      <c r="AH34" s="240"/>
      <c r="AI34" s="240"/>
      <c r="AJ34" s="7"/>
      <c r="AK34" s="64" t="s">
        <v>48</v>
      </c>
      <c r="AL34" s="62" t="s">
        <v>37</v>
      </c>
      <c r="AM34" s="49">
        <v>660</v>
      </c>
      <c r="AN34" s="21">
        <v>14.5</v>
      </c>
      <c r="AO34" s="7">
        <v>-75</v>
      </c>
      <c r="AP34" s="7">
        <v>-75</v>
      </c>
      <c r="AQ34" s="7">
        <v>-75</v>
      </c>
      <c r="AR34" s="7">
        <v>-75</v>
      </c>
      <c r="AS34" s="7">
        <v>-75</v>
      </c>
      <c r="AT34" s="7">
        <v>-75</v>
      </c>
      <c r="AU34" s="7">
        <v>-75</v>
      </c>
      <c r="AV34" s="7">
        <v>-75</v>
      </c>
      <c r="AW34" s="7">
        <v>-75</v>
      </c>
      <c r="AX34" s="7">
        <v>-75</v>
      </c>
      <c r="AY34" s="7">
        <v>-75</v>
      </c>
      <c r="AZ34" s="7">
        <v>-75</v>
      </c>
      <c r="BA34" s="7">
        <v>-75</v>
      </c>
      <c r="BB34" s="7">
        <v>-75</v>
      </c>
      <c r="BC34" s="7">
        <v>-75</v>
      </c>
      <c r="BD34" s="7">
        <v>-75</v>
      </c>
      <c r="BE34" s="7">
        <v>-75</v>
      </c>
      <c r="BF34" s="7">
        <v>-75</v>
      </c>
      <c r="BG34" s="7">
        <v>-75</v>
      </c>
      <c r="BH34" s="7">
        <v>-75</v>
      </c>
      <c r="BI34" s="7">
        <v>75</v>
      </c>
      <c r="BJ34" s="7">
        <v>75</v>
      </c>
      <c r="BK34" s="7">
        <v>75</v>
      </c>
      <c r="BL34" s="10">
        <v>80</v>
      </c>
      <c r="BM34" s="10">
        <v>80</v>
      </c>
      <c r="BN34" s="10">
        <v>80</v>
      </c>
      <c r="BO34" s="10">
        <v>85</v>
      </c>
      <c r="BP34" s="10">
        <v>85</v>
      </c>
      <c r="BQ34" s="10">
        <v>90</v>
      </c>
      <c r="BR34" s="10">
        <v>90</v>
      </c>
      <c r="BS34" s="10">
        <v>90</v>
      </c>
      <c r="BT34" s="10">
        <v>95</v>
      </c>
      <c r="BU34" s="10">
        <v>95</v>
      </c>
      <c r="BV34" s="10">
        <v>95</v>
      </c>
      <c r="BW34" s="10">
        <v>100</v>
      </c>
      <c r="BX34" s="10">
        <v>100</v>
      </c>
      <c r="BY34" s="10">
        <v>100</v>
      </c>
      <c r="BZ34" s="10">
        <v>100</v>
      </c>
      <c r="CA34" s="10">
        <v>100</v>
      </c>
      <c r="CB34" s="10">
        <v>100</v>
      </c>
      <c r="CC34" s="10">
        <v>100</v>
      </c>
      <c r="CD34" s="10">
        <v>100</v>
      </c>
      <c r="CE34" s="10">
        <v>100</v>
      </c>
      <c r="CF34" s="10">
        <v>100</v>
      </c>
      <c r="CG34" s="10">
        <v>100</v>
      </c>
      <c r="CH34" s="10">
        <v>100</v>
      </c>
      <c r="CI34" s="10">
        <v>100</v>
      </c>
      <c r="CJ34" s="10">
        <v>100</v>
      </c>
      <c r="CK34" s="10"/>
      <c r="CL34" s="50">
        <v>675</v>
      </c>
    </row>
    <row r="35" spans="28:90" ht="19.5" customHeight="1" x14ac:dyDescent="0.25">
      <c r="AB35" s="68"/>
      <c r="AC35" s="68"/>
      <c r="AD35" s="68"/>
      <c r="AE35" s="68"/>
      <c r="AF35" s="68"/>
      <c r="AG35" s="68"/>
      <c r="AH35" s="68"/>
      <c r="AI35" s="68"/>
      <c r="AJ35" s="7"/>
      <c r="AK35" s="65" t="s">
        <v>95</v>
      </c>
      <c r="AL35" s="57" t="s">
        <v>38</v>
      </c>
      <c r="AM35" s="49">
        <v>675</v>
      </c>
      <c r="AN35" s="21">
        <v>14</v>
      </c>
      <c r="AO35" s="7">
        <v>-75</v>
      </c>
      <c r="AP35" s="7">
        <v>-75</v>
      </c>
      <c r="AQ35" s="7">
        <v>-75</v>
      </c>
      <c r="AR35" s="7">
        <v>-75</v>
      </c>
      <c r="AS35" s="7">
        <v>-75</v>
      </c>
      <c r="AT35" s="7">
        <v>-75</v>
      </c>
      <c r="AU35" s="7">
        <v>-75</v>
      </c>
      <c r="AV35" s="7">
        <v>-75</v>
      </c>
      <c r="AW35" s="7">
        <v>-75</v>
      </c>
      <c r="AX35" s="7">
        <v>-75</v>
      </c>
      <c r="AY35" s="7">
        <v>-75</v>
      </c>
      <c r="AZ35" s="7">
        <v>-75</v>
      </c>
      <c r="BA35" s="7">
        <v>-75</v>
      </c>
      <c r="BB35" s="7">
        <v>-75</v>
      </c>
      <c r="BC35" s="7">
        <v>-75</v>
      </c>
      <c r="BD35" s="7">
        <v>-75</v>
      </c>
      <c r="BE35" s="7">
        <v>-75</v>
      </c>
      <c r="BF35" s="7">
        <v>-75</v>
      </c>
      <c r="BG35" s="7">
        <v>75</v>
      </c>
      <c r="BH35" s="7">
        <v>75</v>
      </c>
      <c r="BI35" s="7">
        <v>75</v>
      </c>
      <c r="BJ35" s="7">
        <v>80</v>
      </c>
      <c r="BK35" s="7">
        <v>80</v>
      </c>
      <c r="BL35" s="10">
        <v>80</v>
      </c>
      <c r="BM35" s="10">
        <v>85</v>
      </c>
      <c r="BN35" s="10">
        <v>85</v>
      </c>
      <c r="BO35" s="10">
        <v>85</v>
      </c>
      <c r="BP35" s="10">
        <v>90</v>
      </c>
      <c r="BQ35" s="10">
        <v>90</v>
      </c>
      <c r="BR35" s="10">
        <v>95</v>
      </c>
      <c r="BS35" s="10">
        <v>95</v>
      </c>
      <c r="BT35" s="10">
        <v>95</v>
      </c>
      <c r="BU35" s="10">
        <v>100</v>
      </c>
      <c r="BV35" s="10">
        <v>100</v>
      </c>
      <c r="BW35" s="10">
        <v>100</v>
      </c>
      <c r="BX35" s="10">
        <v>100</v>
      </c>
      <c r="BY35" s="10">
        <v>100</v>
      </c>
      <c r="BZ35" s="10">
        <v>100</v>
      </c>
      <c r="CA35" s="10">
        <v>100</v>
      </c>
      <c r="CB35" s="10">
        <v>100</v>
      </c>
      <c r="CC35" s="10">
        <v>100</v>
      </c>
      <c r="CD35" s="10">
        <v>100</v>
      </c>
      <c r="CE35" s="10">
        <v>100</v>
      </c>
      <c r="CF35" s="10">
        <v>100</v>
      </c>
      <c r="CG35" s="10">
        <v>100</v>
      </c>
      <c r="CH35" s="10">
        <v>100</v>
      </c>
      <c r="CI35" s="10">
        <v>100</v>
      </c>
      <c r="CJ35" s="10">
        <v>100</v>
      </c>
      <c r="CK35" s="10"/>
      <c r="CL35" s="50">
        <v>685</v>
      </c>
    </row>
    <row r="36" spans="28:90" ht="24.75" customHeight="1" x14ac:dyDescent="0.25">
      <c r="AB36" s="109"/>
      <c r="AC36" s="96" t="s">
        <v>11</v>
      </c>
      <c r="AD36" s="153" t="s">
        <v>140</v>
      </c>
      <c r="AE36" s="200" t="s">
        <v>126</v>
      </c>
      <c r="AF36" s="201"/>
      <c r="AG36" s="204" t="s">
        <v>84</v>
      </c>
      <c r="AH36" s="205"/>
      <c r="AI36" s="110"/>
      <c r="AJ36" s="8" t="str">
        <f>IF(AD39=$AL$34,("1"),IF(AD39=$AL$35,("2"),IF(AD39=$AL$36,("3"),IF(AD39=$AL$37,("4"),(0.9)))))</f>
        <v>2</v>
      </c>
      <c r="AK36" s="65" t="s">
        <v>94</v>
      </c>
      <c r="AL36" s="43" t="s">
        <v>39</v>
      </c>
      <c r="AM36" s="49"/>
      <c r="AN36" s="21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50"/>
    </row>
    <row r="37" spans="28:90" ht="39.950000000000003" customHeight="1" thickBot="1" x14ac:dyDescent="0.3">
      <c r="AB37" s="109"/>
      <c r="AC37" s="97"/>
      <c r="AD37" s="105"/>
      <c r="AE37" s="202"/>
      <c r="AF37" s="203"/>
      <c r="AG37" s="206"/>
      <c r="AH37" s="207"/>
      <c r="AI37" s="110"/>
      <c r="AJ37" s="8" t="str">
        <f>IF(AD40=$AK$47,("1"),IF(AD40=$AK$48,("2"),IF(AD40=$AK$49,("3"),IF(AD40=$AK$50,("4"),IF(AD40=$AK$51,("5"),(0.9))))))</f>
        <v>3</v>
      </c>
      <c r="AK37" s="65" t="s">
        <v>47</v>
      </c>
      <c r="AL37" s="43" t="s">
        <v>40</v>
      </c>
      <c r="AM37" s="49"/>
      <c r="AN37" s="21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50"/>
    </row>
    <row r="38" spans="28:90" ht="39.950000000000003" customHeight="1" thickTop="1" thickBot="1" x14ac:dyDescent="0.3">
      <c r="AB38" s="109"/>
      <c r="AC38" s="103"/>
      <c r="AD38" s="111" t="s">
        <v>127</v>
      </c>
      <c r="AE38" s="198" t="s">
        <v>49</v>
      </c>
      <c r="AF38" s="198"/>
      <c r="AG38" s="198"/>
      <c r="AH38" s="199"/>
      <c r="AI38" s="69"/>
      <c r="AJ38" s="8" t="str">
        <f>IF(AD41=$AL$40,("1"),IF(AD41=$AL$41,("2"),IF(AD41=$AL$42,("3"),IF(AD41=$AL$43,("4"),IF(AD41=$AL$44,("5"),(0.9))))))</f>
        <v>4</v>
      </c>
      <c r="AK38" s="65" t="s">
        <v>46</v>
      </c>
      <c r="AL38" s="42"/>
      <c r="AM38" s="49">
        <v>700</v>
      </c>
      <c r="AN38" s="21">
        <v>13</v>
      </c>
      <c r="AO38" s="7">
        <v>-75</v>
      </c>
      <c r="AP38" s="7">
        <v>-75</v>
      </c>
      <c r="AQ38" s="7">
        <v>-75</v>
      </c>
      <c r="AR38" s="7">
        <v>-75</v>
      </c>
      <c r="AS38" s="7">
        <v>-75</v>
      </c>
      <c r="AT38" s="7">
        <v>-75</v>
      </c>
      <c r="AU38" s="7">
        <v>-75</v>
      </c>
      <c r="AV38" s="7">
        <v>-75</v>
      </c>
      <c r="AW38" s="7">
        <v>-75</v>
      </c>
      <c r="AX38" s="7">
        <v>-75</v>
      </c>
      <c r="AY38" s="7">
        <v>-75</v>
      </c>
      <c r="AZ38" s="7">
        <v>-75</v>
      </c>
      <c r="BA38" s="7">
        <v>-75</v>
      </c>
      <c r="BB38" s="7">
        <v>-75</v>
      </c>
      <c r="BC38" s="7">
        <v>-75</v>
      </c>
      <c r="BD38" s="7">
        <v>75</v>
      </c>
      <c r="BE38" s="7">
        <v>75</v>
      </c>
      <c r="BF38" s="7">
        <v>75</v>
      </c>
      <c r="BG38" s="7">
        <v>80</v>
      </c>
      <c r="BH38" s="7">
        <v>80</v>
      </c>
      <c r="BI38" s="7">
        <v>85</v>
      </c>
      <c r="BJ38" s="7">
        <v>85</v>
      </c>
      <c r="BK38" s="7">
        <v>85</v>
      </c>
      <c r="BL38" s="10">
        <v>90</v>
      </c>
      <c r="BM38" s="10">
        <v>90</v>
      </c>
      <c r="BN38" s="10">
        <v>90</v>
      </c>
      <c r="BO38" s="10">
        <v>95</v>
      </c>
      <c r="BP38" s="10">
        <v>95</v>
      </c>
      <c r="BQ38" s="10">
        <v>100</v>
      </c>
      <c r="BR38" s="10">
        <v>100</v>
      </c>
      <c r="BS38" s="10">
        <v>100</v>
      </c>
      <c r="BT38" s="10">
        <v>100</v>
      </c>
      <c r="BU38" s="10">
        <v>100</v>
      </c>
      <c r="BV38" s="10">
        <v>100</v>
      </c>
      <c r="BW38" s="10">
        <v>100</v>
      </c>
      <c r="BX38" s="10">
        <v>100</v>
      </c>
      <c r="BY38" s="10">
        <v>100</v>
      </c>
      <c r="BZ38" s="10">
        <v>100</v>
      </c>
      <c r="CA38" s="10">
        <v>100</v>
      </c>
      <c r="CB38" s="10">
        <v>100</v>
      </c>
      <c r="CC38" s="10">
        <v>100</v>
      </c>
      <c r="CD38" s="10">
        <v>100</v>
      </c>
      <c r="CE38" s="10">
        <v>100</v>
      </c>
      <c r="CF38" s="10">
        <v>100</v>
      </c>
      <c r="CG38" s="10">
        <v>100</v>
      </c>
      <c r="CH38" s="10">
        <v>100</v>
      </c>
      <c r="CI38" s="10">
        <v>100</v>
      </c>
      <c r="CJ38" s="10">
        <v>100</v>
      </c>
      <c r="CK38" s="10"/>
      <c r="CL38" s="50">
        <v>710</v>
      </c>
    </row>
    <row r="39" spans="28:90" ht="39.950000000000003" customHeight="1" thickBot="1" x14ac:dyDescent="0.3">
      <c r="AB39" s="109"/>
      <c r="AC39" s="104" t="s">
        <v>36</v>
      </c>
      <c r="AD39" s="112" t="s">
        <v>38</v>
      </c>
      <c r="AE39" s="174" t="s">
        <v>96</v>
      </c>
      <c r="AF39" s="175"/>
      <c r="AG39" s="175"/>
      <c r="AH39" s="176"/>
      <c r="AI39" s="69"/>
      <c r="AJ39" s="8" t="str">
        <f>IF(AD42=$AK$40,("1"),IF(AD42=$AK$41,("2"),IF(AD42=$AK$42,("3"),IF(AD42=$AK$43,("4"),IF(AD42=$AK$44,("5"),(0.9))))))</f>
        <v>2</v>
      </c>
      <c r="AK39" s="66" t="s">
        <v>65</v>
      </c>
      <c r="AL39" s="7"/>
      <c r="AM39" s="49">
        <v>710</v>
      </c>
      <c r="AN39" s="21">
        <v>12.5</v>
      </c>
      <c r="AO39" s="7">
        <v>-75</v>
      </c>
      <c r="AP39" s="7">
        <v>-75</v>
      </c>
      <c r="AQ39" s="7">
        <v>-75</v>
      </c>
      <c r="AR39" s="7">
        <v>-75</v>
      </c>
      <c r="AS39" s="7">
        <v>-75</v>
      </c>
      <c r="AT39" s="7">
        <v>-75</v>
      </c>
      <c r="AU39" s="7">
        <v>-75</v>
      </c>
      <c r="AV39" s="7">
        <v>-75</v>
      </c>
      <c r="AW39" s="7">
        <v>-75</v>
      </c>
      <c r="AX39" s="7">
        <v>-75</v>
      </c>
      <c r="AY39" s="7">
        <v>-75</v>
      </c>
      <c r="AZ39" s="7">
        <v>-75</v>
      </c>
      <c r="BA39" s="7">
        <v>-75</v>
      </c>
      <c r="BB39" s="7">
        <v>-75</v>
      </c>
      <c r="BC39" s="7">
        <v>75</v>
      </c>
      <c r="BD39" s="7">
        <v>75</v>
      </c>
      <c r="BE39" s="7">
        <v>80</v>
      </c>
      <c r="BF39" s="7">
        <v>80</v>
      </c>
      <c r="BG39" s="7">
        <v>80</v>
      </c>
      <c r="BH39" s="7">
        <v>85</v>
      </c>
      <c r="BI39" s="7">
        <v>85</v>
      </c>
      <c r="BJ39" s="7">
        <v>90</v>
      </c>
      <c r="BK39" s="7">
        <v>90</v>
      </c>
      <c r="BL39" s="10">
        <v>90</v>
      </c>
      <c r="BM39" s="10">
        <v>95</v>
      </c>
      <c r="BN39" s="10">
        <v>95</v>
      </c>
      <c r="BO39" s="10">
        <v>100</v>
      </c>
      <c r="BP39" s="10">
        <v>100</v>
      </c>
      <c r="BQ39" s="10">
        <v>100</v>
      </c>
      <c r="BR39" s="10">
        <v>100</v>
      </c>
      <c r="BS39" s="10">
        <v>100</v>
      </c>
      <c r="BT39" s="10">
        <v>100</v>
      </c>
      <c r="BU39" s="10">
        <v>100</v>
      </c>
      <c r="BV39" s="10">
        <v>100</v>
      </c>
      <c r="BW39" s="10">
        <v>100</v>
      </c>
      <c r="BX39" s="10">
        <v>100</v>
      </c>
      <c r="BY39" s="10">
        <v>100</v>
      </c>
      <c r="BZ39" s="10">
        <v>100</v>
      </c>
      <c r="CA39" s="10">
        <v>100</v>
      </c>
      <c r="CB39" s="10">
        <v>100</v>
      </c>
      <c r="CC39" s="10">
        <v>100</v>
      </c>
      <c r="CD39" s="10">
        <v>100</v>
      </c>
      <c r="CE39" s="10">
        <v>100</v>
      </c>
      <c r="CF39" s="10">
        <v>100</v>
      </c>
      <c r="CG39" s="10">
        <v>100</v>
      </c>
      <c r="CH39" s="10">
        <v>100</v>
      </c>
      <c r="CI39" s="10">
        <v>100</v>
      </c>
      <c r="CJ39" s="10">
        <v>100</v>
      </c>
      <c r="CK39" s="10"/>
      <c r="CL39" s="50">
        <v>725</v>
      </c>
    </row>
    <row r="40" spans="28:90" ht="39.950000000000003" customHeight="1" x14ac:dyDescent="0.25">
      <c r="AB40" s="109"/>
      <c r="AC40" s="104" t="s">
        <v>35</v>
      </c>
      <c r="AD40" s="113" t="s">
        <v>42</v>
      </c>
      <c r="AE40" s="195" t="s">
        <v>104</v>
      </c>
      <c r="AF40" s="196"/>
      <c r="AG40" s="196"/>
      <c r="AH40" s="197"/>
      <c r="AI40" s="69"/>
      <c r="AJ40" s="21" t="str">
        <f>IF(AE42=$AK$33,(""),IF(AE42=$AL$54,("0"),IF(AE42=$AL$55,("0"),IF(AE42=$AL$56,("1"),IF(AE42=$AL$57,("2"),IF(AE42=$AL$58,("3"),IF(AE42=$AL$59,("4"),(""))))))))</f>
        <v/>
      </c>
      <c r="AK40" s="64" t="s">
        <v>30</v>
      </c>
      <c r="AL40" s="62" t="s">
        <v>27</v>
      </c>
      <c r="AM40" s="49">
        <v>725</v>
      </c>
      <c r="AN40" s="21">
        <v>12</v>
      </c>
      <c r="AO40" s="7">
        <v>-75</v>
      </c>
      <c r="AP40" s="7">
        <v>-75</v>
      </c>
      <c r="AQ40" s="7">
        <v>-75</v>
      </c>
      <c r="AR40" s="7">
        <v>-75</v>
      </c>
      <c r="AS40" s="7">
        <v>-75</v>
      </c>
      <c r="AT40" s="7">
        <v>-75</v>
      </c>
      <c r="AU40" s="7">
        <v>-75</v>
      </c>
      <c r="AV40" s="7">
        <v>-75</v>
      </c>
      <c r="AW40" s="7">
        <v>-75</v>
      </c>
      <c r="AX40" s="7">
        <v>-75</v>
      </c>
      <c r="AY40" s="7">
        <v>-75</v>
      </c>
      <c r="AZ40" s="7">
        <v>-75</v>
      </c>
      <c r="BA40" s="7">
        <v>75</v>
      </c>
      <c r="BB40" s="7">
        <v>75</v>
      </c>
      <c r="BC40" s="7">
        <v>75</v>
      </c>
      <c r="BD40" s="7">
        <v>80</v>
      </c>
      <c r="BE40" s="7">
        <v>80</v>
      </c>
      <c r="BF40" s="7">
        <v>85</v>
      </c>
      <c r="BG40" s="7">
        <v>85</v>
      </c>
      <c r="BH40" s="7">
        <v>90</v>
      </c>
      <c r="BI40" s="7">
        <v>90</v>
      </c>
      <c r="BJ40" s="7">
        <v>90</v>
      </c>
      <c r="BK40" s="7">
        <v>95</v>
      </c>
      <c r="BL40" s="10">
        <v>95</v>
      </c>
      <c r="BM40" s="10">
        <v>100</v>
      </c>
      <c r="BN40" s="10">
        <v>100</v>
      </c>
      <c r="BO40" s="10">
        <v>100</v>
      </c>
      <c r="BP40" s="10">
        <v>100</v>
      </c>
      <c r="BQ40" s="10">
        <v>100</v>
      </c>
      <c r="BR40" s="10">
        <v>100</v>
      </c>
      <c r="BS40" s="10">
        <v>100</v>
      </c>
      <c r="BT40" s="10">
        <v>100</v>
      </c>
      <c r="BU40" s="10">
        <v>100</v>
      </c>
      <c r="BV40" s="10">
        <v>100</v>
      </c>
      <c r="BW40" s="10">
        <v>100</v>
      </c>
      <c r="BX40" s="10">
        <v>100</v>
      </c>
      <c r="BY40" s="10">
        <v>100</v>
      </c>
      <c r="BZ40" s="10">
        <v>100</v>
      </c>
      <c r="CA40" s="10">
        <v>100</v>
      </c>
      <c r="CB40" s="10">
        <v>100</v>
      </c>
      <c r="CC40" s="10">
        <v>100</v>
      </c>
      <c r="CD40" s="10">
        <v>100</v>
      </c>
      <c r="CE40" s="10">
        <v>100</v>
      </c>
      <c r="CF40" s="10">
        <v>100</v>
      </c>
      <c r="CG40" s="10">
        <v>100</v>
      </c>
      <c r="CH40" s="10">
        <v>100</v>
      </c>
      <c r="CI40" s="10">
        <v>100</v>
      </c>
      <c r="CJ40" s="10">
        <v>100</v>
      </c>
      <c r="CK40" s="10"/>
      <c r="CL40" s="50">
        <v>735</v>
      </c>
    </row>
    <row r="41" spans="28:90" ht="39.950000000000003" customHeight="1" x14ac:dyDescent="0.25">
      <c r="AB41" s="109"/>
      <c r="AC41" s="104" t="s">
        <v>26</v>
      </c>
      <c r="AD41" s="113" t="s">
        <v>29</v>
      </c>
      <c r="AE41" s="174" t="s">
        <v>137</v>
      </c>
      <c r="AF41" s="175"/>
      <c r="AG41" s="175"/>
      <c r="AH41" s="176"/>
      <c r="AI41" s="69"/>
      <c r="AJ41" s="8">
        <f>(AJ36+AJ37+AJ38+AJ39)/4</f>
        <v>2.75</v>
      </c>
      <c r="AK41" s="65" t="s">
        <v>31</v>
      </c>
      <c r="AL41" s="43" t="s">
        <v>64</v>
      </c>
      <c r="AM41" s="49">
        <v>735</v>
      </c>
      <c r="AN41" s="21">
        <v>11.5</v>
      </c>
      <c r="AO41" s="7">
        <v>-75</v>
      </c>
      <c r="AP41" s="7">
        <v>-75</v>
      </c>
      <c r="AQ41" s="7">
        <v>-75</v>
      </c>
      <c r="AR41" s="7">
        <v>-75</v>
      </c>
      <c r="AS41" s="7">
        <v>-75</v>
      </c>
      <c r="AT41" s="7">
        <v>-75</v>
      </c>
      <c r="AU41" s="7">
        <v>-75</v>
      </c>
      <c r="AV41" s="7">
        <v>-75</v>
      </c>
      <c r="AW41" s="7">
        <v>-75</v>
      </c>
      <c r="AX41" s="7">
        <v>-75</v>
      </c>
      <c r="AY41" s="7">
        <v>-75</v>
      </c>
      <c r="AZ41" s="7">
        <v>75</v>
      </c>
      <c r="BA41" s="7">
        <v>75</v>
      </c>
      <c r="BB41" s="7">
        <v>80</v>
      </c>
      <c r="BC41" s="7">
        <v>80</v>
      </c>
      <c r="BD41" s="7">
        <v>85</v>
      </c>
      <c r="BE41" s="7">
        <v>85</v>
      </c>
      <c r="BF41" s="7">
        <v>85</v>
      </c>
      <c r="BG41" s="7">
        <v>90</v>
      </c>
      <c r="BH41" s="7">
        <v>90</v>
      </c>
      <c r="BI41" s="7">
        <v>95</v>
      </c>
      <c r="BJ41" s="7">
        <v>95</v>
      </c>
      <c r="BK41" s="7">
        <v>100</v>
      </c>
      <c r="BL41" s="10">
        <v>100</v>
      </c>
      <c r="BM41" s="10">
        <v>100</v>
      </c>
      <c r="BN41" s="10">
        <v>100</v>
      </c>
      <c r="BO41" s="10">
        <v>100</v>
      </c>
      <c r="BP41" s="10">
        <v>100</v>
      </c>
      <c r="BQ41" s="10">
        <v>100</v>
      </c>
      <c r="BR41" s="10">
        <v>100</v>
      </c>
      <c r="BS41" s="10">
        <v>100</v>
      </c>
      <c r="BT41" s="10">
        <v>100</v>
      </c>
      <c r="BU41" s="10">
        <v>100</v>
      </c>
      <c r="BV41" s="10">
        <v>100</v>
      </c>
      <c r="BW41" s="10">
        <v>100</v>
      </c>
      <c r="BX41" s="10">
        <v>100</v>
      </c>
      <c r="BY41" s="10">
        <v>100</v>
      </c>
      <c r="BZ41" s="10">
        <v>100</v>
      </c>
      <c r="CA41" s="10">
        <v>100</v>
      </c>
      <c r="CB41" s="10">
        <v>100</v>
      </c>
      <c r="CC41" s="10">
        <v>100</v>
      </c>
      <c r="CD41" s="10">
        <v>100</v>
      </c>
      <c r="CE41" s="10">
        <v>100</v>
      </c>
      <c r="CF41" s="10">
        <v>100</v>
      </c>
      <c r="CG41" s="10">
        <v>100</v>
      </c>
      <c r="CH41" s="10">
        <v>100</v>
      </c>
      <c r="CI41" s="10">
        <v>100</v>
      </c>
      <c r="CJ41" s="10">
        <v>100</v>
      </c>
      <c r="CK41" s="10"/>
      <c r="CL41" s="50">
        <v>750</v>
      </c>
    </row>
    <row r="42" spans="28:90" ht="39.950000000000003" customHeight="1" thickBot="1" x14ac:dyDescent="0.3">
      <c r="AB42" s="109"/>
      <c r="AC42" s="104" t="s">
        <v>62</v>
      </c>
      <c r="AD42" s="114" t="s">
        <v>31</v>
      </c>
      <c r="AE42" s="177" t="s">
        <v>109</v>
      </c>
      <c r="AF42" s="178"/>
      <c r="AG42" s="178"/>
      <c r="AH42" s="179"/>
      <c r="AI42" s="69"/>
      <c r="AJ42" s="92">
        <f>MATCH(AJ45,$AT$56:$AT$60,0)</f>
        <v>2</v>
      </c>
      <c r="AK42" s="65" t="s">
        <v>32</v>
      </c>
      <c r="AL42" s="43" t="s">
        <v>28</v>
      </c>
      <c r="AM42" s="49">
        <v>750</v>
      </c>
      <c r="AN42" s="21">
        <v>11</v>
      </c>
      <c r="AO42" s="7">
        <v>-75</v>
      </c>
      <c r="AP42" s="7">
        <v>-75</v>
      </c>
      <c r="AQ42" s="7">
        <v>-75</v>
      </c>
      <c r="AR42" s="7">
        <v>-75</v>
      </c>
      <c r="AS42" s="7">
        <v>-75</v>
      </c>
      <c r="AT42" s="7">
        <v>-75</v>
      </c>
      <c r="AU42" s="7">
        <v>-75</v>
      </c>
      <c r="AV42" s="7">
        <v>-75</v>
      </c>
      <c r="AW42" s="7">
        <v>-75</v>
      </c>
      <c r="AX42" s="7">
        <v>75</v>
      </c>
      <c r="AY42" s="7">
        <v>75</v>
      </c>
      <c r="AZ42" s="7">
        <v>80</v>
      </c>
      <c r="BA42" s="7">
        <v>85</v>
      </c>
      <c r="BB42" s="7">
        <v>85</v>
      </c>
      <c r="BC42" s="7">
        <v>90</v>
      </c>
      <c r="BD42" s="7">
        <v>90</v>
      </c>
      <c r="BE42" s="7">
        <v>95</v>
      </c>
      <c r="BF42" s="7">
        <v>95</v>
      </c>
      <c r="BG42" s="7">
        <v>100</v>
      </c>
      <c r="BH42" s="7">
        <v>100</v>
      </c>
      <c r="BI42" s="7">
        <v>100</v>
      </c>
      <c r="BJ42" s="7">
        <v>100</v>
      </c>
      <c r="BK42" s="7">
        <v>100</v>
      </c>
      <c r="BL42" s="10">
        <v>100</v>
      </c>
      <c r="BM42" s="10">
        <v>100</v>
      </c>
      <c r="BN42" s="10">
        <v>100</v>
      </c>
      <c r="BO42" s="10">
        <v>100</v>
      </c>
      <c r="BP42" s="10">
        <v>100</v>
      </c>
      <c r="BQ42" s="10">
        <v>100</v>
      </c>
      <c r="BR42" s="10">
        <v>100</v>
      </c>
      <c r="BS42" s="10">
        <v>100</v>
      </c>
      <c r="BT42" s="10">
        <v>100</v>
      </c>
      <c r="BU42" s="10">
        <v>100</v>
      </c>
      <c r="BV42" s="10">
        <v>100</v>
      </c>
      <c r="BW42" s="10">
        <v>100</v>
      </c>
      <c r="BX42" s="10">
        <v>100</v>
      </c>
      <c r="BY42" s="10">
        <v>100</v>
      </c>
      <c r="BZ42" s="10">
        <v>100</v>
      </c>
      <c r="CA42" s="10">
        <v>100</v>
      </c>
      <c r="CB42" s="10">
        <v>100</v>
      </c>
      <c r="CC42" s="10">
        <v>100</v>
      </c>
      <c r="CD42" s="10">
        <v>100</v>
      </c>
      <c r="CE42" s="10">
        <v>100</v>
      </c>
      <c r="CF42" s="10">
        <v>100</v>
      </c>
      <c r="CG42" s="10">
        <v>100</v>
      </c>
      <c r="CH42" s="10">
        <v>100</v>
      </c>
      <c r="CI42" s="10">
        <v>100</v>
      </c>
      <c r="CJ42" s="10">
        <v>100</v>
      </c>
      <c r="CK42" s="10"/>
      <c r="CL42" s="50">
        <v>760</v>
      </c>
    </row>
    <row r="43" spans="28:90" ht="39.950000000000003" customHeight="1" thickTop="1" x14ac:dyDescent="0.25">
      <c r="AB43" s="109"/>
      <c r="AC43" s="98" t="s">
        <v>93</v>
      </c>
      <c r="AD43" s="180"/>
      <c r="AE43" s="181"/>
      <c r="AF43" s="181"/>
      <c r="AG43" s="181"/>
      <c r="AH43" s="181"/>
      <c r="AI43" s="110"/>
      <c r="AJ43" s="8">
        <f>MATCH(AE38,$AU$55:$AZ$55,0)</f>
        <v>2</v>
      </c>
      <c r="AK43" s="65" t="s">
        <v>33</v>
      </c>
      <c r="AL43" s="43" t="s">
        <v>29</v>
      </c>
      <c r="AM43" s="49">
        <v>760</v>
      </c>
      <c r="AN43" s="21">
        <v>10.5</v>
      </c>
      <c r="AO43" s="7">
        <v>-75</v>
      </c>
      <c r="AP43" s="7">
        <v>-75</v>
      </c>
      <c r="AQ43" s="7">
        <v>-75</v>
      </c>
      <c r="AR43" s="7">
        <v>-75</v>
      </c>
      <c r="AS43" s="7">
        <v>-75</v>
      </c>
      <c r="AT43" s="7">
        <v>-75</v>
      </c>
      <c r="AU43" s="7">
        <v>-75</v>
      </c>
      <c r="AV43" s="7">
        <v>-75</v>
      </c>
      <c r="AW43" s="7">
        <v>75</v>
      </c>
      <c r="AX43" s="7">
        <v>75</v>
      </c>
      <c r="AY43" s="7">
        <v>80</v>
      </c>
      <c r="AZ43" s="7">
        <v>80</v>
      </c>
      <c r="BA43" s="7">
        <v>85</v>
      </c>
      <c r="BB43" s="7">
        <v>85</v>
      </c>
      <c r="BC43" s="7">
        <v>90</v>
      </c>
      <c r="BD43" s="7">
        <v>90</v>
      </c>
      <c r="BE43" s="7">
        <v>95</v>
      </c>
      <c r="BF43" s="7">
        <v>95</v>
      </c>
      <c r="BG43" s="7">
        <v>100</v>
      </c>
      <c r="BH43" s="7">
        <v>100</v>
      </c>
      <c r="BI43" s="7">
        <v>100</v>
      </c>
      <c r="BJ43" s="7">
        <v>100</v>
      </c>
      <c r="BK43" s="7">
        <v>100</v>
      </c>
      <c r="BL43" s="10">
        <v>100</v>
      </c>
      <c r="BM43" s="10">
        <v>100</v>
      </c>
      <c r="BN43" s="10">
        <v>100</v>
      </c>
      <c r="BO43" s="10">
        <v>100</v>
      </c>
      <c r="BP43" s="10">
        <v>100</v>
      </c>
      <c r="BQ43" s="10">
        <v>100</v>
      </c>
      <c r="BR43" s="10">
        <v>100</v>
      </c>
      <c r="BS43" s="10">
        <v>100</v>
      </c>
      <c r="BT43" s="10">
        <v>100</v>
      </c>
      <c r="BU43" s="10">
        <v>100</v>
      </c>
      <c r="BV43" s="10">
        <v>100</v>
      </c>
      <c r="BW43" s="10">
        <v>100</v>
      </c>
      <c r="BX43" s="10">
        <v>100</v>
      </c>
      <c r="BY43" s="10">
        <v>100</v>
      </c>
      <c r="BZ43" s="10">
        <v>100</v>
      </c>
      <c r="CA43" s="10">
        <v>100</v>
      </c>
      <c r="CB43" s="10">
        <v>100</v>
      </c>
      <c r="CC43" s="10">
        <v>100</v>
      </c>
      <c r="CD43" s="10">
        <v>100</v>
      </c>
      <c r="CE43" s="10">
        <v>100</v>
      </c>
      <c r="CF43" s="10">
        <v>100</v>
      </c>
      <c r="CG43" s="10">
        <v>100</v>
      </c>
      <c r="CH43" s="10">
        <v>100</v>
      </c>
      <c r="CI43" s="10">
        <v>100</v>
      </c>
      <c r="CJ43" s="10">
        <v>100</v>
      </c>
      <c r="CK43" s="10"/>
      <c r="CL43" s="50">
        <v>775</v>
      </c>
    </row>
    <row r="44" spans="28:90" ht="39.950000000000003" customHeight="1" thickBot="1" x14ac:dyDescent="0.3">
      <c r="AB44" s="109"/>
      <c r="AC44" s="99" t="s">
        <v>51</v>
      </c>
      <c r="AD44" s="190" t="str">
        <f>INDEX($AU$56:$AZ$60,AJ42,AJ43)</f>
        <v>Très bonne capacité aérobie et bonne gestion de l'effort</v>
      </c>
      <c r="AE44" s="191"/>
      <c r="AF44" s="191"/>
      <c r="AG44" s="191"/>
      <c r="AH44" s="191"/>
      <c r="AI44" s="110"/>
      <c r="AJ44" s="8"/>
      <c r="AK44" s="65" t="s">
        <v>34</v>
      </c>
      <c r="AL44" s="43" t="s">
        <v>106</v>
      </c>
      <c r="AM44" s="49">
        <v>775</v>
      </c>
      <c r="AN44" s="21">
        <v>10</v>
      </c>
      <c r="AO44" s="7">
        <v>-75</v>
      </c>
      <c r="AP44" s="7">
        <v>-75</v>
      </c>
      <c r="AQ44" s="7">
        <v>-75</v>
      </c>
      <c r="AR44" s="7">
        <v>-75</v>
      </c>
      <c r="AS44" s="7">
        <v>-75</v>
      </c>
      <c r="AT44" s="7">
        <v>-75</v>
      </c>
      <c r="AU44" s="7">
        <v>75</v>
      </c>
      <c r="AV44" s="7">
        <v>75</v>
      </c>
      <c r="AW44" s="7">
        <v>80</v>
      </c>
      <c r="AX44" s="7">
        <v>80</v>
      </c>
      <c r="AY44" s="7">
        <v>85</v>
      </c>
      <c r="AZ44" s="7">
        <v>85</v>
      </c>
      <c r="BA44" s="7">
        <v>90</v>
      </c>
      <c r="BB44" s="7">
        <v>90</v>
      </c>
      <c r="BC44" s="7">
        <v>95</v>
      </c>
      <c r="BD44" s="7">
        <v>95</v>
      </c>
      <c r="BE44" s="7">
        <v>100</v>
      </c>
      <c r="BF44" s="7">
        <v>100</v>
      </c>
      <c r="BG44" s="7">
        <v>100</v>
      </c>
      <c r="BH44" s="7">
        <v>100</v>
      </c>
      <c r="BI44" s="7">
        <v>100</v>
      </c>
      <c r="BJ44" s="7">
        <v>100</v>
      </c>
      <c r="BK44" s="7">
        <v>100</v>
      </c>
      <c r="BL44" s="10">
        <v>100</v>
      </c>
      <c r="BM44" s="10">
        <v>100</v>
      </c>
      <c r="BN44" s="10">
        <v>100</v>
      </c>
      <c r="BO44" s="10">
        <v>100</v>
      </c>
      <c r="BP44" s="10">
        <v>100</v>
      </c>
      <c r="BQ44" s="10">
        <v>100</v>
      </c>
      <c r="BR44" s="10">
        <v>100</v>
      </c>
      <c r="BS44" s="10">
        <v>100</v>
      </c>
      <c r="BT44" s="10">
        <v>100</v>
      </c>
      <c r="BU44" s="10">
        <v>100</v>
      </c>
      <c r="BV44" s="10">
        <v>100</v>
      </c>
      <c r="BW44" s="10">
        <v>100</v>
      </c>
      <c r="BX44" s="10">
        <v>100</v>
      </c>
      <c r="BY44" s="10">
        <v>100</v>
      </c>
      <c r="BZ44" s="10">
        <v>100</v>
      </c>
      <c r="CA44" s="10">
        <v>100</v>
      </c>
      <c r="CB44" s="10">
        <v>100</v>
      </c>
      <c r="CC44" s="10">
        <v>100</v>
      </c>
      <c r="CD44" s="10">
        <v>100</v>
      </c>
      <c r="CE44" s="10">
        <v>100</v>
      </c>
      <c r="CF44" s="10">
        <v>100</v>
      </c>
      <c r="CG44" s="10">
        <v>100</v>
      </c>
      <c r="CH44" s="10">
        <v>100</v>
      </c>
      <c r="CI44" s="10">
        <v>100</v>
      </c>
      <c r="CJ44" s="10">
        <v>100</v>
      </c>
      <c r="CK44" s="10"/>
      <c r="CL44" s="50">
        <v>785</v>
      </c>
    </row>
    <row r="45" spans="28:90" ht="39.950000000000003" customHeight="1" thickBot="1" x14ac:dyDescent="0.3">
      <c r="AB45" s="68"/>
      <c r="AC45" s="68"/>
      <c r="AD45" s="154" t="s">
        <v>128</v>
      </c>
      <c r="AE45" s="107" t="str">
        <f>IF(AE38=$AZ$55,"DA",IF(AE38=$AY$55,"1",IF(AE38=$AX$55,"2",IF(AE38=$AW$55,"3",IF(AE38=$AV$55,"4","Erreur")))))</f>
        <v>4</v>
      </c>
      <c r="AF45" s="107" t="str">
        <f>IF(AD46=$AL$67,"0",IF(AD46=$AL$68,"1",IF(AD46=$AL$69,"2",IF(AD46=$AL$70,"3","4"))))</f>
        <v>0</v>
      </c>
      <c r="AG45" s="152">
        <v>0</v>
      </c>
      <c r="AH45" s="108" t="str">
        <f>IF(AE40=$AL$55,"0",IF(AE40=$AL$56,"1",IF(AE40=$AL$57,"2",IF(AE40=$AL$58,"3",IF(AE40=$AL$59,"4","Erreur")))))</f>
        <v>3</v>
      </c>
      <c r="AI45" s="68"/>
      <c r="AJ45" s="8">
        <f>ROUNDDOWN(AJ41,0)</f>
        <v>2</v>
      </c>
      <c r="AK45" s="54"/>
      <c r="AL45" s="42"/>
      <c r="AM45" s="49">
        <v>785</v>
      </c>
      <c r="AN45" s="21">
        <v>9.5</v>
      </c>
      <c r="AO45" s="7">
        <v>-75</v>
      </c>
      <c r="AP45" s="7">
        <v>-75</v>
      </c>
      <c r="AQ45" s="7">
        <v>-75</v>
      </c>
      <c r="AR45" s="7">
        <v>-75</v>
      </c>
      <c r="AS45" s="7">
        <v>-75</v>
      </c>
      <c r="AT45" s="7">
        <v>75</v>
      </c>
      <c r="AU45" s="7">
        <v>75</v>
      </c>
      <c r="AV45" s="7">
        <v>80</v>
      </c>
      <c r="AW45" s="7">
        <v>85</v>
      </c>
      <c r="AX45" s="7">
        <v>85</v>
      </c>
      <c r="AY45" s="7">
        <v>90</v>
      </c>
      <c r="AZ45" s="7">
        <v>90</v>
      </c>
      <c r="BA45" s="7">
        <v>95</v>
      </c>
      <c r="BB45" s="7">
        <v>95</v>
      </c>
      <c r="BC45" s="7">
        <v>100</v>
      </c>
      <c r="BD45" s="7">
        <v>100</v>
      </c>
      <c r="BE45" s="7">
        <v>100</v>
      </c>
      <c r="BF45" s="7">
        <v>100</v>
      </c>
      <c r="BG45" s="7">
        <v>100</v>
      </c>
      <c r="BH45" s="7">
        <v>100</v>
      </c>
      <c r="BI45" s="7">
        <v>100</v>
      </c>
      <c r="BJ45" s="7">
        <v>100</v>
      </c>
      <c r="BK45" s="7">
        <v>100</v>
      </c>
      <c r="BL45" s="10">
        <v>100</v>
      </c>
      <c r="BM45" s="10">
        <v>100</v>
      </c>
      <c r="BN45" s="10">
        <v>100</v>
      </c>
      <c r="BO45" s="10">
        <v>100</v>
      </c>
      <c r="BP45" s="10">
        <v>100</v>
      </c>
      <c r="BQ45" s="10">
        <v>100</v>
      </c>
      <c r="BR45" s="10">
        <v>100</v>
      </c>
      <c r="BS45" s="10">
        <v>100</v>
      </c>
      <c r="BT45" s="10">
        <v>100</v>
      </c>
      <c r="BU45" s="10">
        <v>100</v>
      </c>
      <c r="BV45" s="10">
        <v>100</v>
      </c>
      <c r="BW45" s="10">
        <v>100</v>
      </c>
      <c r="BX45" s="10">
        <v>100</v>
      </c>
      <c r="BY45" s="10">
        <v>100</v>
      </c>
      <c r="BZ45" s="10">
        <v>100</v>
      </c>
      <c r="CA45" s="10">
        <v>100</v>
      </c>
      <c r="CB45" s="10">
        <v>100</v>
      </c>
      <c r="CC45" s="10">
        <v>100</v>
      </c>
      <c r="CD45" s="10">
        <v>100</v>
      </c>
      <c r="CE45" s="10">
        <v>100</v>
      </c>
      <c r="CF45" s="10">
        <v>100</v>
      </c>
      <c r="CG45" s="10">
        <v>100</v>
      </c>
      <c r="CH45" s="10">
        <v>100</v>
      </c>
      <c r="CI45" s="10">
        <v>100</v>
      </c>
      <c r="CJ45" s="10">
        <v>100</v>
      </c>
      <c r="CK45" s="10"/>
      <c r="CL45" s="50">
        <v>800</v>
      </c>
    </row>
    <row r="46" spans="28:90" ht="19.5" customHeight="1" thickBot="1" x14ac:dyDescent="0.3">
      <c r="AB46" s="128"/>
      <c r="AC46" s="129" t="s">
        <v>83</v>
      </c>
      <c r="AD46" s="128" t="str">
        <f>HLOOKUP($AC$46,AE46:AH47,2,FALSE)</f>
        <v>Il ne m'a pas aidé du tout</v>
      </c>
      <c r="AE46" s="128" t="str">
        <f>AG36</f>
        <v>C2</v>
      </c>
      <c r="AF46" s="128" t="str">
        <f>'Coureur 2'!AG36</f>
        <v>C3</v>
      </c>
      <c r="AG46" s="128" t="str">
        <f>'Coureur 3'!AG36</f>
        <v>C4</v>
      </c>
      <c r="AH46" s="128" t="str">
        <f>'Coureur 4'!AG36</f>
        <v>C1</v>
      </c>
      <c r="AI46" s="128"/>
      <c r="AJ46" s="7"/>
      <c r="AK46" s="7"/>
      <c r="AL46" s="10"/>
      <c r="AM46" s="49">
        <v>800</v>
      </c>
      <c r="AN46" s="21">
        <v>9</v>
      </c>
      <c r="AO46" s="7">
        <v>-75</v>
      </c>
      <c r="AP46" s="7">
        <v>-75</v>
      </c>
      <c r="AQ46" s="7">
        <v>-75</v>
      </c>
      <c r="AR46" s="7">
        <v>75</v>
      </c>
      <c r="AS46" s="7">
        <v>75</v>
      </c>
      <c r="AT46" s="7">
        <v>80</v>
      </c>
      <c r="AU46" s="7">
        <v>80</v>
      </c>
      <c r="AV46" s="7">
        <v>85</v>
      </c>
      <c r="AW46" s="7">
        <v>90</v>
      </c>
      <c r="AX46" s="7">
        <v>90</v>
      </c>
      <c r="AY46" s="7">
        <v>95</v>
      </c>
      <c r="AZ46" s="7">
        <v>95</v>
      </c>
      <c r="BA46" s="7">
        <v>100</v>
      </c>
      <c r="BB46" s="7">
        <v>100</v>
      </c>
      <c r="BC46" s="7">
        <v>100</v>
      </c>
      <c r="BD46" s="7">
        <v>100</v>
      </c>
      <c r="BE46" s="7">
        <v>100</v>
      </c>
      <c r="BF46" s="7">
        <v>100</v>
      </c>
      <c r="BG46" s="7">
        <v>100</v>
      </c>
      <c r="BH46" s="7">
        <v>100</v>
      </c>
      <c r="BI46" s="7">
        <v>100</v>
      </c>
      <c r="BJ46" s="7">
        <v>100</v>
      </c>
      <c r="BK46" s="7">
        <v>100</v>
      </c>
      <c r="BL46" s="10">
        <v>100</v>
      </c>
      <c r="BM46" s="10">
        <v>100</v>
      </c>
      <c r="BN46" s="10">
        <v>100</v>
      </c>
      <c r="BO46" s="10">
        <v>100</v>
      </c>
      <c r="BP46" s="10">
        <v>100</v>
      </c>
      <c r="BQ46" s="10">
        <v>100</v>
      </c>
      <c r="BR46" s="10">
        <v>100</v>
      </c>
      <c r="BS46" s="10">
        <v>100</v>
      </c>
      <c r="BT46" s="10">
        <v>100</v>
      </c>
      <c r="BU46" s="10">
        <v>100</v>
      </c>
      <c r="BV46" s="10">
        <v>100</v>
      </c>
      <c r="BW46" s="10">
        <v>100</v>
      </c>
      <c r="BX46" s="10">
        <v>100</v>
      </c>
      <c r="BY46" s="10">
        <v>100</v>
      </c>
      <c r="BZ46" s="10">
        <v>100</v>
      </c>
      <c r="CA46" s="10">
        <v>100</v>
      </c>
      <c r="CB46" s="10">
        <v>100</v>
      </c>
      <c r="CC46" s="10">
        <v>100</v>
      </c>
      <c r="CD46" s="10">
        <v>100</v>
      </c>
      <c r="CE46" s="10">
        <v>100</v>
      </c>
      <c r="CF46" s="10">
        <v>100</v>
      </c>
      <c r="CG46" s="10">
        <v>100</v>
      </c>
      <c r="CH46" s="10">
        <v>100</v>
      </c>
      <c r="CI46" s="10">
        <v>100</v>
      </c>
      <c r="CJ46" s="10">
        <v>100</v>
      </c>
      <c r="CK46" s="10"/>
      <c r="CL46" s="50">
        <v>810</v>
      </c>
    </row>
    <row r="47" spans="28:90" ht="2.25" customHeight="1" x14ac:dyDescent="0.25">
      <c r="AB47" s="128"/>
      <c r="AC47" s="130"/>
      <c r="AD47" s="131"/>
      <c r="AE47" s="131" t="str">
        <f>AE42</f>
        <v>Il m'a un peu aider ET la feuille est remplie correctement</v>
      </c>
      <c r="AF47" s="132" t="str">
        <f>'Coureur 2'!AE42</f>
        <v>Il m'a un peu aider ET la feuille est remplie correctement</v>
      </c>
      <c r="AG47" s="132" t="str">
        <f>'Coureur 3'!AE42</f>
        <v>Il ne m'a pas aidé du tout</v>
      </c>
      <c r="AH47" s="132" t="str">
        <f>'Coureur 4'!AE42</f>
        <v>Il ne m'a pas aidé du tout</v>
      </c>
      <c r="AI47" s="128"/>
      <c r="AJ47" s="7"/>
      <c r="AK47" s="64" t="s">
        <v>45</v>
      </c>
      <c r="AL47" s="10"/>
      <c r="AM47" s="49"/>
      <c r="AN47" s="21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50"/>
    </row>
    <row r="48" spans="28:90" ht="23.25" hidden="1" customHeight="1" x14ac:dyDescent="0.25">
      <c r="AB48" s="128"/>
      <c r="AC48" s="130"/>
      <c r="AD48" s="133"/>
      <c r="AE48" s="132"/>
      <c r="AF48" s="133"/>
      <c r="AG48" s="132"/>
      <c r="AH48" s="132"/>
      <c r="AI48" s="128"/>
      <c r="AJ48" s="7"/>
      <c r="AK48" s="65" t="s">
        <v>41</v>
      </c>
      <c r="AL48" s="10"/>
      <c r="AM48" s="49"/>
      <c r="AN48" s="21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50"/>
    </row>
    <row r="49" spans="28:90" ht="30.75" customHeight="1" x14ac:dyDescent="0.25">
      <c r="AB49" s="68"/>
      <c r="AC49" s="241" t="s">
        <v>116</v>
      </c>
      <c r="AD49" s="155" t="s">
        <v>140</v>
      </c>
      <c r="AE49" s="222" t="s">
        <v>126</v>
      </c>
      <c r="AF49" s="222"/>
      <c r="AG49" s="246" t="s">
        <v>86</v>
      </c>
      <c r="AH49" s="246"/>
      <c r="AI49" s="68"/>
      <c r="AJ49" s="8" t="str">
        <f>IF(AD52=$AL$34,("1"),IF(AD52=$AL$35,("2"),IF(AD52=$AL$36,("3"),IF(AD52=$AL$37,("4"),(0.9)))))</f>
        <v>2</v>
      </c>
      <c r="AK49" s="65" t="s">
        <v>42</v>
      </c>
      <c r="AL49" s="10"/>
      <c r="AM49" s="49">
        <v>810</v>
      </c>
      <c r="AN49" s="21">
        <v>8.5</v>
      </c>
      <c r="AO49" s="7">
        <v>-75</v>
      </c>
      <c r="AP49" s="7">
        <v>-75</v>
      </c>
      <c r="AQ49" s="7">
        <v>75</v>
      </c>
      <c r="AR49" s="7">
        <v>80</v>
      </c>
      <c r="AS49" s="7">
        <v>80</v>
      </c>
      <c r="AT49" s="7">
        <v>85</v>
      </c>
      <c r="AU49" s="7">
        <v>85</v>
      </c>
      <c r="AV49" s="7">
        <v>90</v>
      </c>
      <c r="AW49" s="7">
        <v>95</v>
      </c>
      <c r="AX49" s="7">
        <v>95</v>
      </c>
      <c r="AY49" s="7">
        <v>100</v>
      </c>
      <c r="AZ49" s="7">
        <v>100</v>
      </c>
      <c r="BA49" s="7">
        <v>100</v>
      </c>
      <c r="BB49" s="7">
        <v>100</v>
      </c>
      <c r="BC49" s="7">
        <v>100</v>
      </c>
      <c r="BD49" s="7">
        <v>100</v>
      </c>
      <c r="BE49" s="7">
        <v>100</v>
      </c>
      <c r="BF49" s="7">
        <v>100</v>
      </c>
      <c r="BG49" s="7">
        <v>100</v>
      </c>
      <c r="BH49" s="7">
        <v>100</v>
      </c>
      <c r="BI49" s="7">
        <v>100</v>
      </c>
      <c r="BJ49" s="7">
        <v>100</v>
      </c>
      <c r="BK49" s="7">
        <v>100</v>
      </c>
      <c r="BL49" s="10">
        <v>100</v>
      </c>
      <c r="BM49" s="10">
        <v>100</v>
      </c>
      <c r="BN49" s="10">
        <v>100</v>
      </c>
      <c r="BO49" s="10">
        <v>100</v>
      </c>
      <c r="BP49" s="10">
        <v>100</v>
      </c>
      <c r="BQ49" s="10">
        <v>100</v>
      </c>
      <c r="BR49" s="10">
        <v>100</v>
      </c>
      <c r="BS49" s="10">
        <v>100</v>
      </c>
      <c r="BT49" s="10">
        <v>100</v>
      </c>
      <c r="BU49" s="10">
        <v>100</v>
      </c>
      <c r="BV49" s="10">
        <v>100</v>
      </c>
      <c r="BW49" s="10">
        <v>100</v>
      </c>
      <c r="BX49" s="10">
        <v>100</v>
      </c>
      <c r="BY49" s="10">
        <v>100</v>
      </c>
      <c r="BZ49" s="10">
        <v>100</v>
      </c>
      <c r="CA49" s="10">
        <v>100</v>
      </c>
      <c r="CB49" s="10">
        <v>100</v>
      </c>
      <c r="CC49" s="10">
        <v>100</v>
      </c>
      <c r="CD49" s="10">
        <v>100</v>
      </c>
      <c r="CE49" s="10">
        <v>100</v>
      </c>
      <c r="CF49" s="10">
        <v>100</v>
      </c>
      <c r="CG49" s="10">
        <v>100</v>
      </c>
      <c r="CH49" s="10">
        <v>100</v>
      </c>
      <c r="CI49" s="10">
        <v>100</v>
      </c>
      <c r="CJ49" s="10">
        <v>100</v>
      </c>
      <c r="CK49" s="10"/>
      <c r="CL49" s="50">
        <v>825</v>
      </c>
    </row>
    <row r="50" spans="28:90" ht="39.950000000000003" customHeight="1" thickBot="1" x14ac:dyDescent="0.3">
      <c r="AB50" s="68"/>
      <c r="AC50" s="242"/>
      <c r="AD50" s="105"/>
      <c r="AE50" s="223"/>
      <c r="AF50" s="223"/>
      <c r="AG50" s="247"/>
      <c r="AH50" s="247"/>
      <c r="AI50" s="68"/>
      <c r="AJ50" s="8" t="str">
        <f>IF(AD53=$AK$47,("1"),IF(AD53=$AK$48,("2"),IF(AD53=$AK$49,("3"),IF(AD53=$AK$50,("4"),IF(AD53=$AK$51,("5"),(0.9))))))</f>
        <v>3</v>
      </c>
      <c r="AK50" s="65" t="s">
        <v>43</v>
      </c>
      <c r="AL50" s="10"/>
      <c r="AM50" s="55">
        <v>825</v>
      </c>
      <c r="AN50" s="52">
        <v>8</v>
      </c>
      <c r="AO50" s="51">
        <v>-75</v>
      </c>
      <c r="AP50" s="51">
        <v>75</v>
      </c>
      <c r="AQ50" s="51">
        <v>80</v>
      </c>
      <c r="AR50" s="51">
        <v>80</v>
      </c>
      <c r="AS50" s="51">
        <v>85</v>
      </c>
      <c r="AT50" s="51">
        <v>85</v>
      </c>
      <c r="AU50" s="51">
        <v>90</v>
      </c>
      <c r="AV50" s="51">
        <v>95</v>
      </c>
      <c r="AW50" s="51">
        <v>95</v>
      </c>
      <c r="AX50" s="51">
        <v>100</v>
      </c>
      <c r="AY50" s="51">
        <v>100</v>
      </c>
      <c r="AZ50" s="51">
        <v>100</v>
      </c>
      <c r="BA50" s="51">
        <v>100</v>
      </c>
      <c r="BB50" s="51">
        <v>100</v>
      </c>
      <c r="BC50" s="7">
        <v>100</v>
      </c>
      <c r="BD50" s="7">
        <v>100</v>
      </c>
      <c r="BE50" s="7">
        <v>100</v>
      </c>
      <c r="BF50" s="7">
        <v>100</v>
      </c>
      <c r="BG50" s="7">
        <v>100</v>
      </c>
      <c r="BH50" s="7">
        <v>100</v>
      </c>
      <c r="BI50" s="7">
        <v>100</v>
      </c>
      <c r="BJ50" s="7">
        <v>100</v>
      </c>
      <c r="BK50" s="7">
        <v>100</v>
      </c>
      <c r="BL50" s="10">
        <v>100</v>
      </c>
      <c r="BM50" s="10">
        <v>100</v>
      </c>
      <c r="BN50" s="53">
        <v>100</v>
      </c>
      <c r="BO50" s="53">
        <v>100</v>
      </c>
      <c r="BP50" s="53">
        <v>100</v>
      </c>
      <c r="BQ50" s="53">
        <v>100</v>
      </c>
      <c r="BR50" s="53">
        <v>100</v>
      </c>
      <c r="BS50" s="53">
        <v>100</v>
      </c>
      <c r="BT50" s="53">
        <v>100</v>
      </c>
      <c r="BU50" s="53">
        <v>100</v>
      </c>
      <c r="BV50" s="53">
        <v>100</v>
      </c>
      <c r="BW50" s="53">
        <v>100</v>
      </c>
      <c r="BX50" s="53">
        <v>100</v>
      </c>
      <c r="BY50" s="53">
        <v>100</v>
      </c>
      <c r="BZ50" s="53">
        <v>100</v>
      </c>
      <c r="CA50" s="53">
        <v>100</v>
      </c>
      <c r="CB50" s="53">
        <v>100</v>
      </c>
      <c r="CC50" s="53">
        <v>100</v>
      </c>
      <c r="CD50" s="53">
        <v>100</v>
      </c>
      <c r="CE50" s="53">
        <v>100</v>
      </c>
      <c r="CF50" s="53">
        <v>100</v>
      </c>
      <c r="CG50" s="53">
        <v>100</v>
      </c>
      <c r="CH50" s="53">
        <v>100</v>
      </c>
      <c r="CI50" s="53">
        <v>100</v>
      </c>
      <c r="CJ50" s="53">
        <v>100</v>
      </c>
      <c r="CK50" s="53"/>
      <c r="CL50" s="50">
        <v>835</v>
      </c>
    </row>
    <row r="51" spans="28:90" ht="39.950000000000003" customHeight="1" thickTop="1" thickBot="1" x14ac:dyDescent="0.3">
      <c r="AB51" s="68"/>
      <c r="AC51" s="243"/>
      <c r="AD51" s="118" t="s">
        <v>127</v>
      </c>
      <c r="AE51" s="192" t="s">
        <v>65</v>
      </c>
      <c r="AF51" s="193"/>
      <c r="AG51" s="193"/>
      <c r="AH51" s="194"/>
      <c r="AI51" s="68"/>
      <c r="AJ51" s="8" t="str">
        <f>IF(AD54=$AL$40,("1"),IF(AD54=$AL$41,("2"),IF(AD54=$AL$42,("3"),IF(AD54=$AL$43,("4"),IF(AD54=$AL$44,("5"),(0.9))))))</f>
        <v>4</v>
      </c>
      <c r="AK51" s="65" t="s">
        <v>44</v>
      </c>
      <c r="AL51" s="10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36"/>
      <c r="BD51" s="36"/>
      <c r="BE51" s="36"/>
      <c r="BF51" s="36"/>
      <c r="BG51" s="36"/>
      <c r="BH51" s="36"/>
      <c r="BI51" s="36"/>
      <c r="BJ51" s="36"/>
      <c r="BK51" s="36"/>
      <c r="BL51" s="35"/>
      <c r="BM51" s="35"/>
      <c r="CL51" s="35"/>
    </row>
    <row r="52" spans="28:90" ht="39.950000000000003" customHeight="1" thickBot="1" x14ac:dyDescent="0.3">
      <c r="AB52" s="68"/>
      <c r="AC52" s="117" t="s">
        <v>36</v>
      </c>
      <c r="AD52" s="112" t="s">
        <v>38</v>
      </c>
      <c r="AE52" s="184" t="s">
        <v>96</v>
      </c>
      <c r="AF52" s="184"/>
      <c r="AG52" s="184"/>
      <c r="AH52" s="185"/>
      <c r="AI52" s="68"/>
      <c r="AJ52" s="8" t="str">
        <f>IF(AD55=$AK$40,("1"),IF(AD55=$AK$41,("2"),IF(AD55=$AK$42,("3"),IF(AD55=$AK$43,("4"),IF(AD55=$AK$44,("5"),(0.9))))))</f>
        <v>2</v>
      </c>
      <c r="AK52" s="54"/>
      <c r="AL52" s="10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10"/>
      <c r="BM52" s="10"/>
    </row>
    <row r="53" spans="28:90" ht="39.950000000000003" customHeight="1" thickBot="1" x14ac:dyDescent="0.3">
      <c r="AB53" s="68"/>
      <c r="AC53" s="117" t="s">
        <v>35</v>
      </c>
      <c r="AD53" s="113" t="s">
        <v>42</v>
      </c>
      <c r="AE53" s="182" t="s">
        <v>88</v>
      </c>
      <c r="AF53" s="182"/>
      <c r="AG53" s="182"/>
      <c r="AH53" s="183"/>
      <c r="AI53" s="68"/>
      <c r="AJ53" s="21" t="str">
        <f>IF(AE55=$AK$33,(""),IF(AE55=$AL$54,("0"),IF(AE55=$AL$55,("0"),IF(AE55=$AL$56,("1"),IF(AE55=$AL$57,("2"),IF(AE55=$AL$58,("3"),IF(AE55=$AL$59,("4"),(""))))))))</f>
        <v/>
      </c>
      <c r="AK53" s="10"/>
      <c r="AL53" s="10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10"/>
      <c r="BM53" s="10"/>
    </row>
    <row r="54" spans="28:90" ht="39.950000000000003" customHeight="1" x14ac:dyDescent="0.25">
      <c r="AB54" s="68"/>
      <c r="AC54" s="117" t="s">
        <v>26</v>
      </c>
      <c r="AD54" s="113" t="s">
        <v>29</v>
      </c>
      <c r="AE54" s="184" t="s">
        <v>97</v>
      </c>
      <c r="AF54" s="184"/>
      <c r="AG54" s="184"/>
      <c r="AH54" s="185"/>
      <c r="AI54" s="68"/>
      <c r="AJ54" s="8">
        <f>(AJ49+AJ50+AJ51+AJ52)/4</f>
        <v>2.75</v>
      </c>
      <c r="AK54" s="10"/>
      <c r="AL54" s="41" t="s">
        <v>92</v>
      </c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10"/>
      <c r="BM54" s="10"/>
    </row>
    <row r="55" spans="28:90" ht="39.950000000000003" customHeight="1" thickBot="1" x14ac:dyDescent="0.3">
      <c r="AB55" s="68"/>
      <c r="AC55" s="117" t="s">
        <v>62</v>
      </c>
      <c r="AD55" s="114" t="s">
        <v>31</v>
      </c>
      <c r="AE55" s="186" t="s">
        <v>111</v>
      </c>
      <c r="AF55" s="186"/>
      <c r="AG55" s="186"/>
      <c r="AH55" s="187"/>
      <c r="AI55" s="68"/>
      <c r="AJ55" s="92">
        <f>MATCH(AJ58,$AT$56:$AT$60,0)</f>
        <v>2</v>
      </c>
      <c r="AK55" s="10"/>
      <c r="AL55" s="57" t="s">
        <v>88</v>
      </c>
      <c r="AM55" s="7"/>
      <c r="AN55" s="7"/>
      <c r="AO55" s="7"/>
      <c r="AP55" s="7"/>
      <c r="AQ55" s="7"/>
      <c r="AR55" s="7"/>
      <c r="AS55" s="7"/>
      <c r="AT55" s="33"/>
      <c r="AU55" s="33" t="s">
        <v>48</v>
      </c>
      <c r="AV55" s="33" t="s">
        <v>49</v>
      </c>
      <c r="AW55" s="33" t="s">
        <v>50</v>
      </c>
      <c r="AX55" s="33" t="s">
        <v>47</v>
      </c>
      <c r="AY55" s="33" t="s">
        <v>46</v>
      </c>
      <c r="AZ55" s="33" t="s">
        <v>65</v>
      </c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61"/>
      <c r="BM55" s="10"/>
    </row>
    <row r="56" spans="28:90" ht="39.950000000000003" customHeight="1" thickTop="1" x14ac:dyDescent="0.25">
      <c r="AB56" s="68"/>
      <c r="AC56" s="115" t="s">
        <v>93</v>
      </c>
      <c r="AD56" s="188"/>
      <c r="AE56" s="188"/>
      <c r="AF56" s="188"/>
      <c r="AG56" s="188"/>
      <c r="AH56" s="188"/>
      <c r="AI56" s="68"/>
      <c r="AJ56" s="8">
        <f>MATCH(AE51,$AU$55:$AZ$55,0)</f>
        <v>6</v>
      </c>
      <c r="AK56" s="10"/>
      <c r="AL56" s="57" t="s">
        <v>89</v>
      </c>
      <c r="AM56" s="7"/>
      <c r="AN56" s="7"/>
      <c r="AO56" s="7"/>
      <c r="AP56" s="7"/>
      <c r="AQ56" s="7"/>
      <c r="AR56" s="7"/>
      <c r="AS56" s="7"/>
      <c r="AT56" s="33">
        <v>1</v>
      </c>
      <c r="AU56" s="33" t="s">
        <v>103</v>
      </c>
      <c r="AV56" s="33" t="s">
        <v>101</v>
      </c>
      <c r="AW56" s="33" t="s">
        <v>55</v>
      </c>
      <c r="AX56" s="33" t="s">
        <v>56</v>
      </c>
      <c r="AY56" s="33" t="s">
        <v>58</v>
      </c>
      <c r="AZ56" s="33" t="s">
        <v>65</v>
      </c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61"/>
      <c r="BM56" s="10"/>
    </row>
    <row r="57" spans="28:90" ht="39.950000000000003" customHeight="1" thickBot="1" x14ac:dyDescent="0.3">
      <c r="AB57" s="68"/>
      <c r="AC57" s="116" t="s">
        <v>51</v>
      </c>
      <c r="AD57" s="189" t="str">
        <f>INDEX($AU$56:$AZ$60,AJ55,AJ56)</f>
        <v>dispense ponctuelle OU absence</v>
      </c>
      <c r="AE57" s="189"/>
      <c r="AF57" s="189"/>
      <c r="AG57" s="189"/>
      <c r="AH57" s="189"/>
      <c r="AI57" s="68"/>
      <c r="AJ57" s="8"/>
      <c r="AK57" s="10"/>
      <c r="AL57" s="57" t="s">
        <v>90</v>
      </c>
      <c r="AM57" s="7"/>
      <c r="AN57" s="7"/>
      <c r="AO57" s="7"/>
      <c r="AP57" s="7"/>
      <c r="AQ57" s="7"/>
      <c r="AR57" s="7"/>
      <c r="AS57" s="7"/>
      <c r="AT57" s="33">
        <v>2</v>
      </c>
      <c r="AU57" s="33" t="s">
        <v>103</v>
      </c>
      <c r="AV57" s="33" t="s">
        <v>102</v>
      </c>
      <c r="AW57" s="33" t="s">
        <v>55</v>
      </c>
      <c r="AX57" s="33" t="s">
        <v>66</v>
      </c>
      <c r="AY57" s="33" t="s">
        <v>59</v>
      </c>
      <c r="AZ57" s="33" t="s">
        <v>65</v>
      </c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61"/>
      <c r="BM57" s="10"/>
    </row>
    <row r="58" spans="28:90" ht="39.950000000000003" customHeight="1" thickBot="1" x14ac:dyDescent="0.3">
      <c r="AB58" s="68"/>
      <c r="AC58" s="68"/>
      <c r="AD58" s="156" t="s">
        <v>128</v>
      </c>
      <c r="AE58" s="107" t="str">
        <f>IF(AE51=$AZ$55,"DA",IF(AE51=$AY$55,"1",IF(AE51=$AX$55,"2",IF(AE51=$AW$55,"3",IF(AE51=$AV$55,"4","Erreur")))))</f>
        <v>DA</v>
      </c>
      <c r="AF58" s="107" t="str">
        <f>IF(AD59=$AL$67,"0",IF(AD59=$AL$68,"1",IF(AD59=$AL$69,"2",IF(AD59=$AL$70,"3","4"))))</f>
        <v>2</v>
      </c>
      <c r="AG58" s="152">
        <v>1</v>
      </c>
      <c r="AH58" s="108" t="str">
        <f>IF(AE53=$AL$55,"0",IF(AE53=$AL$56,"1",IF(AE53=$AL$57,"2",IF(AE53=$AL$58,"3",IF(AE53=$AL$59,"4","Erreur")))))</f>
        <v>0</v>
      </c>
      <c r="AI58" s="68"/>
      <c r="AJ58" s="8">
        <f>ROUNDDOWN(AJ54,0)</f>
        <v>2</v>
      </c>
      <c r="AK58" s="10"/>
      <c r="AL58" s="57" t="s">
        <v>104</v>
      </c>
      <c r="AM58" s="7"/>
      <c r="AN58" s="7"/>
      <c r="AO58" s="7"/>
      <c r="AP58" s="7"/>
      <c r="AQ58" s="7"/>
      <c r="AR58" s="7"/>
      <c r="AS58" s="7"/>
      <c r="AT58" s="33">
        <v>3</v>
      </c>
      <c r="AU58" s="33" t="s">
        <v>103</v>
      </c>
      <c r="AV58" s="33" t="s">
        <v>52</v>
      </c>
      <c r="AW58" s="33" t="s">
        <v>61</v>
      </c>
      <c r="AX58" s="33" t="s">
        <v>57</v>
      </c>
      <c r="AY58" s="33" t="s">
        <v>60</v>
      </c>
      <c r="AZ58" s="33" t="s">
        <v>65</v>
      </c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61"/>
      <c r="BM58" s="10"/>
    </row>
    <row r="59" spans="28:90" ht="21.75" customHeight="1" thickBot="1" x14ac:dyDescent="0.3">
      <c r="AB59" s="128"/>
      <c r="AC59" s="129" t="s">
        <v>83</v>
      </c>
      <c r="AD59" s="128" t="str">
        <f>HLOOKUP($AC$46,AE59:AH60,2,FALSE)</f>
        <v>Il m'a un peu aider ET la feuille est remplie correctement</v>
      </c>
      <c r="AE59" s="128" t="str">
        <f>AG49</f>
        <v>C4</v>
      </c>
      <c r="AF59" s="128" t="str">
        <f>'Coureur 2'!AG49</f>
        <v>C3</v>
      </c>
      <c r="AG59" s="128" t="str">
        <f>'Coureur 3'!AG49</f>
        <v>C1</v>
      </c>
      <c r="AH59" s="128" t="str">
        <f>'Coureur 4'!AG49</f>
        <v>Autre</v>
      </c>
      <c r="AI59" s="68"/>
      <c r="AJ59" s="7"/>
      <c r="AK59" s="10"/>
      <c r="AL59" s="63" t="s">
        <v>91</v>
      </c>
      <c r="AM59" s="7"/>
      <c r="AN59" s="7"/>
      <c r="AO59" s="7"/>
      <c r="AP59" s="7"/>
      <c r="AQ59" s="7"/>
      <c r="AR59" s="7"/>
      <c r="AS59" s="7"/>
      <c r="AT59" s="33">
        <v>4</v>
      </c>
      <c r="AU59" s="33" t="s">
        <v>103</v>
      </c>
      <c r="AV59" s="33" t="s">
        <v>53</v>
      </c>
      <c r="AW59" s="33" t="s">
        <v>54</v>
      </c>
      <c r="AX59" s="33" t="s">
        <v>103</v>
      </c>
      <c r="AY59" s="33" t="s">
        <v>103</v>
      </c>
      <c r="AZ59" s="33" t="s">
        <v>65</v>
      </c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61"/>
      <c r="BM59" s="10"/>
    </row>
    <row r="60" spans="28:90" ht="3" customHeight="1" x14ac:dyDescent="0.25">
      <c r="AB60" s="128"/>
      <c r="AC60" s="130"/>
      <c r="AD60" s="131"/>
      <c r="AE60" s="131" t="str">
        <f>AE55</f>
        <v>Il est très fiable et me conseille</v>
      </c>
      <c r="AF60" s="132" t="str">
        <f>'Coureur 2'!AE55</f>
        <v>Il ne m'a pas aidé du tout</v>
      </c>
      <c r="AG60" s="132" t="str">
        <f>'Coureur 3'!AE55</f>
        <v>Il m'a un peu aider ET la feuille est remplie correctement</v>
      </c>
      <c r="AH60" s="132" t="str">
        <f>'Coureur 4'!AE55</f>
        <v>Il ne m'a pas aidé du tout</v>
      </c>
      <c r="AI60" s="68"/>
      <c r="AJ60" s="7"/>
      <c r="AK60" s="10"/>
      <c r="AL60" s="10"/>
      <c r="AM60" s="7"/>
      <c r="AN60" s="7"/>
      <c r="AO60" s="7"/>
      <c r="AP60" s="7"/>
      <c r="AQ60" s="7"/>
      <c r="AR60" s="7"/>
      <c r="AS60" s="7"/>
      <c r="AT60" s="33">
        <v>5</v>
      </c>
      <c r="AU60" s="33" t="s">
        <v>103</v>
      </c>
      <c r="AV60" s="33" t="s">
        <v>103</v>
      </c>
      <c r="AW60" s="33" t="s">
        <v>103</v>
      </c>
      <c r="AX60" s="33" t="s">
        <v>103</v>
      </c>
      <c r="AY60" s="33" t="s">
        <v>103</v>
      </c>
      <c r="AZ60" s="33" t="s">
        <v>65</v>
      </c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61"/>
      <c r="BM60" s="10"/>
    </row>
    <row r="61" spans="28:90" ht="48" hidden="1" customHeight="1" x14ac:dyDescent="0.25">
      <c r="AB61" s="128"/>
      <c r="AC61" s="134"/>
      <c r="AD61" s="135"/>
      <c r="AE61" s="136"/>
      <c r="AF61" s="135"/>
      <c r="AG61" s="132"/>
      <c r="AH61" s="137"/>
      <c r="AI61" s="68"/>
      <c r="AJ61" s="8" t="e">
        <f>MATCH(AE60,$AU$55:$AZ$55,0)</f>
        <v>#N/A</v>
      </c>
      <c r="AK61" s="10"/>
      <c r="AL61" s="10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10"/>
      <c r="BM61" s="10"/>
    </row>
    <row r="62" spans="28:90" ht="39.950000000000003" customHeight="1" x14ac:dyDescent="0.25">
      <c r="AB62" s="109"/>
      <c r="AC62" s="96" t="s">
        <v>117</v>
      </c>
      <c r="AD62" s="153" t="s">
        <v>105</v>
      </c>
      <c r="AE62" s="200" t="s">
        <v>126</v>
      </c>
      <c r="AF62" s="201"/>
      <c r="AG62" s="204" t="s">
        <v>84</v>
      </c>
      <c r="AH62" s="205"/>
      <c r="AI62" s="110"/>
      <c r="AJ62" s="8" t="str">
        <f>IF(AD65=$AL$34,("1"),IF(AD65=$AL$35,("2"),IF(AD65=$AL$36,("3"),IF(AD65=$AL$37,("4"),(0.9)))))</f>
        <v>2</v>
      </c>
      <c r="AK62" s="10"/>
      <c r="AL62" s="10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10"/>
      <c r="BM62" s="10"/>
    </row>
    <row r="63" spans="28:90" ht="39.950000000000003" customHeight="1" thickBot="1" x14ac:dyDescent="0.3">
      <c r="AB63" s="109"/>
      <c r="AC63" s="97"/>
      <c r="AD63" s="105"/>
      <c r="AE63" s="202"/>
      <c r="AF63" s="203"/>
      <c r="AG63" s="206"/>
      <c r="AH63" s="207"/>
      <c r="AI63" s="110"/>
      <c r="AJ63" s="8" t="str">
        <f>IF(AD66=$AK$47,("1"),IF(AD66=$AK$48,("2"),IF(AD66=$AK$49,("3"),IF(AD66=$AK$50,("4"),IF(AD66=$AK$51,("5"),(0.9))))))</f>
        <v>3</v>
      </c>
      <c r="AK63" s="10"/>
      <c r="AL63" s="10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10"/>
      <c r="BM63" s="10"/>
    </row>
    <row r="64" spans="28:90" ht="39.950000000000003" customHeight="1" thickTop="1" thickBot="1" x14ac:dyDescent="0.3">
      <c r="AB64" s="109"/>
      <c r="AC64" s="103"/>
      <c r="AD64" s="111" t="s">
        <v>127</v>
      </c>
      <c r="AE64" s="198" t="s">
        <v>49</v>
      </c>
      <c r="AF64" s="198"/>
      <c r="AG64" s="198"/>
      <c r="AH64" s="199"/>
      <c r="AI64" s="69"/>
      <c r="AJ64" s="8" t="str">
        <f>IF(AD67=$AL$40,("1"),IF(AD67=$AL$41,("2"),IF(AD67=$AL$42,("3"),IF(AD67=$AL$43,("4"),IF(AD67=$AL$44,("5"),(0.9))))))</f>
        <v>4</v>
      </c>
      <c r="AK64" s="10"/>
      <c r="AL64" s="10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10"/>
      <c r="BM64" s="10"/>
    </row>
    <row r="65" spans="28:65" ht="39.950000000000003" customHeight="1" x14ac:dyDescent="0.25">
      <c r="AB65" s="109"/>
      <c r="AC65" s="104" t="s">
        <v>36</v>
      </c>
      <c r="AD65" s="112" t="s">
        <v>38</v>
      </c>
      <c r="AE65" s="174" t="s">
        <v>96</v>
      </c>
      <c r="AF65" s="175"/>
      <c r="AG65" s="175"/>
      <c r="AH65" s="176"/>
      <c r="AI65" s="69"/>
      <c r="AJ65" s="8" t="str">
        <f>IF(AD68=$AK$40,("1"),IF(AD68=$AK$41,("2"),IF(AD68=$AK$42,("3"),IF(AD68=$AK$43,("4"),IF(AD68=$AK$44,("5"),(0.9))))))</f>
        <v>2</v>
      </c>
      <c r="AK65" s="10"/>
      <c r="AL65" s="10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10"/>
      <c r="BM65" s="10"/>
    </row>
    <row r="66" spans="28:65" ht="39.950000000000003" customHeight="1" x14ac:dyDescent="0.25">
      <c r="AB66" s="109"/>
      <c r="AC66" s="104" t="s">
        <v>35</v>
      </c>
      <c r="AD66" s="113" t="s">
        <v>42</v>
      </c>
      <c r="AE66" s="195" t="s">
        <v>104</v>
      </c>
      <c r="AF66" s="196"/>
      <c r="AG66" s="196"/>
      <c r="AH66" s="197"/>
      <c r="AI66" s="69"/>
      <c r="AJ66" s="21" t="str">
        <f>IF(AE68=$AK$33,(""),IF(AE68=$AL$54,("0"),IF(AE68=$AL$55,("0"),IF(AE68=$AL$56,("1"),IF(AE68=$AL$57,("2"),IF(AE68=$AL$58,("3"),IF(AE68=$AL$59,("4"),(""))))))))</f>
        <v/>
      </c>
      <c r="AK66" s="10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10"/>
      <c r="BM66" s="10"/>
    </row>
    <row r="67" spans="28:65" ht="39.950000000000003" customHeight="1" x14ac:dyDescent="0.25">
      <c r="AB67" s="109"/>
      <c r="AC67" s="104" t="s">
        <v>26</v>
      </c>
      <c r="AD67" s="113" t="s">
        <v>29</v>
      </c>
      <c r="AE67" s="174" t="s">
        <v>97</v>
      </c>
      <c r="AF67" s="175"/>
      <c r="AG67" s="175"/>
      <c r="AH67" s="176"/>
      <c r="AI67" s="69"/>
      <c r="AJ67" s="8">
        <f>(AJ62+AJ63+AJ64+AJ65)/4</f>
        <v>2.75</v>
      </c>
      <c r="AK67" s="10"/>
      <c r="AL67" s="7" t="s">
        <v>107</v>
      </c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10"/>
      <c r="BM67" s="10"/>
    </row>
    <row r="68" spans="28:65" ht="39.950000000000003" customHeight="1" thickBot="1" x14ac:dyDescent="0.3">
      <c r="AB68" s="109"/>
      <c r="AC68" s="104" t="s">
        <v>62</v>
      </c>
      <c r="AD68" s="114" t="s">
        <v>31</v>
      </c>
      <c r="AE68" s="177" t="s">
        <v>107</v>
      </c>
      <c r="AF68" s="178"/>
      <c r="AG68" s="178"/>
      <c r="AH68" s="179"/>
      <c r="AI68" s="69"/>
      <c r="AJ68" s="92">
        <f>MATCH(AJ71,$AT$56:$AT$60,0)</f>
        <v>2</v>
      </c>
      <c r="AK68" s="10"/>
      <c r="AL68" s="7" t="s">
        <v>108</v>
      </c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10"/>
      <c r="BM68" s="10"/>
    </row>
    <row r="69" spans="28:65" ht="39.950000000000003" customHeight="1" thickTop="1" x14ac:dyDescent="0.25">
      <c r="AB69" s="109"/>
      <c r="AC69" s="98" t="s">
        <v>93</v>
      </c>
      <c r="AD69" s="180"/>
      <c r="AE69" s="181"/>
      <c r="AF69" s="181"/>
      <c r="AG69" s="181"/>
      <c r="AH69" s="181"/>
      <c r="AI69" s="110"/>
      <c r="AJ69" s="8">
        <f>MATCH(AE64,$AU$55:$AZ$55,0)</f>
        <v>2</v>
      </c>
      <c r="AK69" s="10"/>
      <c r="AL69" s="7" t="s">
        <v>109</v>
      </c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10"/>
      <c r="BM69" s="10"/>
    </row>
    <row r="70" spans="28:65" ht="39.950000000000003" customHeight="1" thickBot="1" x14ac:dyDescent="0.3">
      <c r="AB70" s="109"/>
      <c r="AC70" s="99" t="s">
        <v>51</v>
      </c>
      <c r="AD70" s="190" t="str">
        <f>INDEX($AU$56:$AZ$60,AJ68,AJ69)</f>
        <v>Très bonne capacité aérobie et bonne gestion de l'effort</v>
      </c>
      <c r="AE70" s="191"/>
      <c r="AF70" s="191"/>
      <c r="AG70" s="191"/>
      <c r="AH70" s="119"/>
      <c r="AI70" s="110"/>
      <c r="AJ70" s="8"/>
      <c r="AK70" s="10"/>
      <c r="AL70" s="7" t="s">
        <v>110</v>
      </c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10"/>
      <c r="BM70" s="10"/>
    </row>
    <row r="71" spans="28:65" ht="39.950000000000003" customHeight="1" thickBot="1" x14ac:dyDescent="0.3">
      <c r="AB71" s="68"/>
      <c r="AC71" s="68"/>
      <c r="AD71" s="157" t="s">
        <v>128</v>
      </c>
      <c r="AE71" s="107" t="str">
        <f>IF(AE64=$AZ$55,"DA",IF(AE64=$AY$55,"1",IF(AE64=$AX$55,"2",IF(AE64=$AW$55,"3",IF(AE64=$AV$55,"4","Erreur")))))</f>
        <v>4</v>
      </c>
      <c r="AF71" s="107" t="str">
        <f>IF(AD72=$AL$67,"0",IF(AD72=$AL$68,"1",IF(AD72=$AL$69,"2",IF(AD72=$AL$70,"3","4"))))</f>
        <v>0</v>
      </c>
      <c r="AG71" s="152">
        <v>1</v>
      </c>
      <c r="AH71" s="108" t="str">
        <f>IF(AE66=$AL$55,"0",IF(AE66=$AL$56,"1",IF(AE66=$AL$57,"2",IF(AE66=$AL$58,"3",IF(AE66=$AL$59,"4","Erreur")))))</f>
        <v>3</v>
      </c>
      <c r="AI71" s="69"/>
      <c r="AJ71" s="8">
        <f>ROUNDDOWN(AJ67,0)</f>
        <v>2</v>
      </c>
      <c r="AK71" s="10"/>
      <c r="AL71" s="7" t="s">
        <v>111</v>
      </c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10"/>
      <c r="BM71" s="10"/>
    </row>
    <row r="72" spans="28:65" ht="27" customHeight="1" x14ac:dyDescent="0.25">
      <c r="AB72" s="128"/>
      <c r="AC72" s="129" t="s">
        <v>83</v>
      </c>
      <c r="AD72" s="128" t="str">
        <f>HLOOKUP($AC$46,AE72:AH73,2,FALSE)</f>
        <v>Il ne m'a pas aidé du tout</v>
      </c>
      <c r="AE72" s="128" t="str">
        <f>AG62</f>
        <v>C2</v>
      </c>
      <c r="AF72" s="128" t="str">
        <f>'Coureur 2'!AG62</f>
        <v>C3</v>
      </c>
      <c r="AG72" s="128" t="str">
        <f>'Coureur 3'!AG62</f>
        <v>C1</v>
      </c>
      <c r="AH72" s="128" t="str">
        <f>'Coureur 4'!AG62</f>
        <v>C1</v>
      </c>
      <c r="AI72" s="68"/>
      <c r="AJ72" s="7"/>
      <c r="AK72" s="10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10"/>
      <c r="BM72" s="10"/>
    </row>
    <row r="73" spans="28:65" ht="38.25" hidden="1" customHeight="1" x14ac:dyDescent="0.25">
      <c r="AB73" s="128"/>
      <c r="AC73" s="130"/>
      <c r="AD73" s="131"/>
      <c r="AE73" s="131" t="str">
        <f>AE68</f>
        <v>Il ne m'a pas aidé du tout</v>
      </c>
      <c r="AF73" s="132" t="str">
        <f>'Coureur 2'!AE68</f>
        <v>Il ne m'a pas aidé du tout</v>
      </c>
      <c r="AG73" s="132" t="str">
        <f>'Coureur 3'!AE68</f>
        <v>Il ne m'a pas aidé du tout</v>
      </c>
      <c r="AH73" s="132" t="str">
        <f>'Coureur 4'!AE68</f>
        <v>Il ne m'a pas aidé du tout</v>
      </c>
      <c r="AI73" s="68"/>
      <c r="AJ73" s="7"/>
      <c r="AK73" s="10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10"/>
      <c r="BM73" s="10"/>
    </row>
    <row r="74" spans="28:65" ht="37.5" hidden="1" customHeight="1" x14ac:dyDescent="0.25">
      <c r="AB74" s="128"/>
      <c r="AC74" s="132"/>
      <c r="AD74" s="138"/>
      <c r="AE74" s="138"/>
      <c r="AF74" s="132"/>
      <c r="AG74" s="132"/>
      <c r="AH74" s="139"/>
      <c r="AI74" s="68"/>
      <c r="AJ74" s="9"/>
      <c r="AK74" s="10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10"/>
      <c r="BM74" s="10"/>
    </row>
    <row r="75" spans="28:65" ht="30" customHeight="1" x14ac:dyDescent="0.25">
      <c r="AB75" s="68"/>
      <c r="AC75" s="244" t="s">
        <v>118</v>
      </c>
      <c r="AD75" s="155" t="s">
        <v>105</v>
      </c>
      <c r="AE75" s="222" t="s">
        <v>126</v>
      </c>
      <c r="AF75" s="222"/>
      <c r="AG75" s="246" t="s">
        <v>84</v>
      </c>
      <c r="AH75" s="246"/>
      <c r="AI75" s="68"/>
      <c r="AJ75" s="8" t="str">
        <f>IF(AD78=$AL$34,("1"),IF(AD78=$AL$35,("2"),IF(AD78=$AL$36,("3"),IF(AD78=$AL$37,("4"),(0.9)))))</f>
        <v>2</v>
      </c>
      <c r="AK75" s="10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10"/>
      <c r="BM75" s="10"/>
    </row>
    <row r="76" spans="28:65" ht="39.950000000000003" customHeight="1" thickBot="1" x14ac:dyDescent="0.3">
      <c r="AB76" s="68"/>
      <c r="AC76" s="244"/>
      <c r="AD76" s="105"/>
      <c r="AE76" s="223"/>
      <c r="AF76" s="223"/>
      <c r="AG76" s="247"/>
      <c r="AH76" s="247"/>
      <c r="AI76" s="68"/>
      <c r="AJ76" s="8" t="str">
        <f>IF(AD79=$AK$47,("1"),IF(AD79=$AK$48,("2"),IF(AD79=$AK$49,("3"),IF(AD79=$AK$50,("4"),IF(AD79=$AK$51,("5"),(0.9))))))</f>
        <v>3</v>
      </c>
      <c r="AK76" s="10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10"/>
      <c r="BM76" s="10"/>
    </row>
    <row r="77" spans="28:65" ht="39.950000000000003" customHeight="1" thickTop="1" thickBot="1" x14ac:dyDescent="0.3">
      <c r="AB77" s="68"/>
      <c r="AC77" s="245"/>
      <c r="AD77" s="118" t="s">
        <v>127</v>
      </c>
      <c r="AE77" s="192" t="s">
        <v>49</v>
      </c>
      <c r="AF77" s="193"/>
      <c r="AG77" s="193"/>
      <c r="AH77" s="194"/>
      <c r="AI77" s="68"/>
      <c r="AJ77" s="8" t="str">
        <f>IF(AD80=$AL$40,("1"),IF(AD80=$AL$41,("2"),IF(AD80=$AL$42,("3"),IF(AD80=$AL$43,("4"),IF(AD80=$AL$44,("5"),(0.9))))))</f>
        <v>4</v>
      </c>
      <c r="AK77" s="10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10"/>
      <c r="BM77" s="10"/>
    </row>
    <row r="78" spans="28:65" ht="39.950000000000003" customHeight="1" x14ac:dyDescent="0.25">
      <c r="AB78" s="68"/>
      <c r="AC78" s="117" t="s">
        <v>36</v>
      </c>
      <c r="AD78" s="158" t="s">
        <v>38</v>
      </c>
      <c r="AE78" s="184" t="s">
        <v>96</v>
      </c>
      <c r="AF78" s="184"/>
      <c r="AG78" s="184"/>
      <c r="AH78" s="185"/>
      <c r="AI78" s="68"/>
      <c r="AJ78" s="8" t="str">
        <f>IF(AD81=$AK$40,("1"),IF(AD81=$AK$41,("2"),IF(AD81=$AK$42,("3"),IF(AD81=$AK$43,("4"),IF(AD81=$AK$44,("5"),(0.9))))))</f>
        <v>2</v>
      </c>
      <c r="AK78" s="10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10"/>
      <c r="BM78" s="10"/>
    </row>
    <row r="79" spans="28:65" ht="39.950000000000003" customHeight="1" x14ac:dyDescent="0.25">
      <c r="AB79" s="68"/>
      <c r="AC79" s="117" t="s">
        <v>35</v>
      </c>
      <c r="AD79" s="113" t="s">
        <v>42</v>
      </c>
      <c r="AE79" s="182" t="s">
        <v>104</v>
      </c>
      <c r="AF79" s="182"/>
      <c r="AG79" s="182"/>
      <c r="AH79" s="183"/>
      <c r="AI79" s="68"/>
      <c r="AJ79" s="21" t="str">
        <f>IF(AE81=$AK$33,(""),IF(AE81=$AL$54,("0"),IF(AE81=$AL$55,("0"),IF(AE81=$AL$56,("1"),IF(AE81=$AL$57,("2"),IF(AE81=$AL$58,("3"),IF(AE81=$AL$59,("4"),(""))))))))</f>
        <v/>
      </c>
      <c r="AK79" s="10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10"/>
      <c r="BM79" s="10"/>
    </row>
    <row r="80" spans="28:65" ht="39.75" customHeight="1" x14ac:dyDescent="0.25">
      <c r="AB80" s="68"/>
      <c r="AC80" s="117" t="s">
        <v>26</v>
      </c>
      <c r="AD80" s="113" t="s">
        <v>29</v>
      </c>
      <c r="AE80" s="184" t="s">
        <v>97</v>
      </c>
      <c r="AF80" s="184"/>
      <c r="AG80" s="184"/>
      <c r="AH80" s="185"/>
      <c r="AI80" s="68"/>
      <c r="AJ80" s="8">
        <f>(AJ75+AJ76+AJ77+AJ78)/4</f>
        <v>2.75</v>
      </c>
      <c r="AK80" s="10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10"/>
      <c r="BM80" s="10"/>
    </row>
    <row r="81" spans="28:65" ht="39.950000000000003" customHeight="1" thickBot="1" x14ac:dyDescent="0.3">
      <c r="AB81" s="68"/>
      <c r="AC81" s="117" t="s">
        <v>62</v>
      </c>
      <c r="AD81" s="114" t="s">
        <v>31</v>
      </c>
      <c r="AE81" s="186" t="s">
        <v>107</v>
      </c>
      <c r="AF81" s="186"/>
      <c r="AG81" s="186"/>
      <c r="AH81" s="187"/>
      <c r="AI81" s="68"/>
      <c r="AJ81" s="92">
        <f>MATCH(AJ84,$AT$56:$AT$60,0)</f>
        <v>2</v>
      </c>
      <c r="AK81" s="10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10"/>
      <c r="BM81" s="10"/>
    </row>
    <row r="82" spans="28:65" ht="39.950000000000003" customHeight="1" thickTop="1" x14ac:dyDescent="0.25">
      <c r="AB82" s="68"/>
      <c r="AC82" s="115" t="s">
        <v>93</v>
      </c>
      <c r="AD82" s="188"/>
      <c r="AE82" s="188"/>
      <c r="AF82" s="188"/>
      <c r="AG82" s="188"/>
      <c r="AH82" s="188"/>
      <c r="AI82" s="68"/>
      <c r="AJ82" s="8">
        <f>MATCH(AE77,$AU$55:$AZ$55,0)</f>
        <v>2</v>
      </c>
      <c r="AK82" s="10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10"/>
      <c r="BM82" s="10"/>
    </row>
    <row r="83" spans="28:65" ht="39.950000000000003" customHeight="1" thickBot="1" x14ac:dyDescent="0.3">
      <c r="AB83" s="68"/>
      <c r="AC83" s="116" t="s">
        <v>51</v>
      </c>
      <c r="AD83" s="189" t="str">
        <f>INDEX($AU$56:$AZ$60,AJ81,AJ82)</f>
        <v>Très bonne capacité aérobie et bonne gestion de l'effort</v>
      </c>
      <c r="AE83" s="189"/>
      <c r="AF83" s="189"/>
      <c r="AG83" s="189"/>
      <c r="AH83" s="189"/>
      <c r="AI83" s="68"/>
      <c r="AJ83" s="8"/>
      <c r="AK83" s="10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10"/>
      <c r="BM83" s="10"/>
    </row>
    <row r="84" spans="28:65" ht="39.950000000000003" customHeight="1" thickBot="1" x14ac:dyDescent="0.3">
      <c r="AB84" s="68"/>
      <c r="AC84" s="68"/>
      <c r="AD84" s="156" t="s">
        <v>128</v>
      </c>
      <c r="AE84" s="107" t="str">
        <f>IF(AE77=$AZ$55,"DA",IF(AE77=$AY$55,"1",IF(AE77=$AX$55,"2",IF(AE77=$AW$55,"3",IF(AE77=$AV$55,"4","Erreur")))))</f>
        <v>4</v>
      </c>
      <c r="AF84" s="107" t="str">
        <f>IF(AD85=$AL$67,"0",IF(AD85=$AL$68,"1",IF(AD85=$AL$69,"2",IF(AD85=$AL$70,"3","4"))))</f>
        <v>0</v>
      </c>
      <c r="AG84" s="152">
        <v>1</v>
      </c>
      <c r="AH84" s="108" t="str">
        <f>IF(AE79=$AL$55,"0",IF(AE79=$AL$56,"1",IF(AE79=$AL$57,"2",IF(AE79=$AL$58,"3",IF(AE79=$AL$59,"4","Erreur")))))</f>
        <v>3</v>
      </c>
      <c r="AI84" s="68"/>
      <c r="AJ84" s="8">
        <f>ROUNDDOWN(AJ80,0)</f>
        <v>2</v>
      </c>
      <c r="AK84" s="10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10"/>
      <c r="BM84" s="10"/>
    </row>
    <row r="85" spans="28:65" ht="28.5" customHeight="1" x14ac:dyDescent="0.25">
      <c r="AB85" s="128"/>
      <c r="AC85" s="129" t="s">
        <v>83</v>
      </c>
      <c r="AD85" s="128" t="str">
        <f>HLOOKUP($AC$46,AE85:AH86,2,FALSE)</f>
        <v>Il ne m'a pas aidé du tout</v>
      </c>
      <c r="AE85" s="128" t="str">
        <f>AG75</f>
        <v>C2</v>
      </c>
      <c r="AF85" s="128" t="str">
        <f>'Coureur 2'!AG75</f>
        <v>C3</v>
      </c>
      <c r="AG85" s="128" t="str">
        <f>'Coureur 3'!AG75</f>
        <v>C1</v>
      </c>
      <c r="AH85" s="128" t="str">
        <f>'Coureur 4'!AG75</f>
        <v>C1</v>
      </c>
      <c r="AI85" s="68"/>
      <c r="AJ85" s="7"/>
      <c r="AK85" s="10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10"/>
      <c r="BM85" s="10"/>
    </row>
    <row r="86" spans="28:65" ht="24.75" hidden="1" customHeight="1" x14ac:dyDescent="0.25">
      <c r="AB86" s="128"/>
      <c r="AC86" s="130"/>
      <c r="AD86" s="131"/>
      <c r="AE86" s="131" t="str">
        <f>AE81</f>
        <v>Il ne m'a pas aidé du tout</v>
      </c>
      <c r="AF86" s="132" t="str">
        <f>'Coureur 2'!AE81</f>
        <v>Il est très fiable et me conseille</v>
      </c>
      <c r="AG86" s="132" t="str">
        <f>'Coureur 3'!AE81</f>
        <v>Il ne m'a pas aidé du tout</v>
      </c>
      <c r="AH86" s="132" t="str">
        <f>'Coureur 4'!AE81</f>
        <v>Il ne m'a pas aidé du tout</v>
      </c>
      <c r="AI86" s="68"/>
      <c r="AJ86" s="7"/>
      <c r="AK86" s="10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10"/>
      <c r="BM86" s="10"/>
    </row>
    <row r="87" spans="28:65" ht="47.25" hidden="1" customHeight="1" x14ac:dyDescent="0.25">
      <c r="AB87" s="128"/>
      <c r="AC87" s="130"/>
      <c r="AD87" s="131"/>
      <c r="AE87" s="131"/>
      <c r="AF87" s="132"/>
      <c r="AG87" s="132"/>
      <c r="AH87" s="132"/>
      <c r="AI87" s="68"/>
      <c r="AJ87" s="7"/>
      <c r="AK87" s="10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10"/>
      <c r="BM87" s="10"/>
    </row>
    <row r="88" spans="28:65" ht="39.950000000000003" customHeight="1" x14ac:dyDescent="0.25">
      <c r="AB88" s="109"/>
      <c r="AC88" s="96" t="s">
        <v>119</v>
      </c>
      <c r="AD88" s="153" t="s">
        <v>105</v>
      </c>
      <c r="AE88" s="200" t="s">
        <v>126</v>
      </c>
      <c r="AF88" s="201"/>
      <c r="AG88" s="204" t="s">
        <v>84</v>
      </c>
      <c r="AH88" s="205"/>
      <c r="AI88" s="110"/>
      <c r="AJ88" s="8" t="str">
        <f>IF(AD91=$AL$34,("1"),IF(AD91=$AL$35,("2"),IF(AD91=$AL$36,("3"),IF(AD91=$AL$37,("4"),(0.9)))))</f>
        <v>2</v>
      </c>
      <c r="AK88" s="10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10"/>
      <c r="BM88" s="10"/>
    </row>
    <row r="89" spans="28:65" ht="39.950000000000003" customHeight="1" thickBot="1" x14ac:dyDescent="0.3">
      <c r="AB89" s="109"/>
      <c r="AC89" s="97"/>
      <c r="AD89" s="105"/>
      <c r="AE89" s="202"/>
      <c r="AF89" s="203"/>
      <c r="AG89" s="206"/>
      <c r="AH89" s="207"/>
      <c r="AI89" s="110"/>
      <c r="AJ89" s="8" t="str">
        <f>IF(AD92=$AK$47,("1"),IF(AD92=$AK$48,("2"),IF(AD92=$AK$49,("3"),IF(AD92=$AK$50,("4"),IF(AD92=$AK$51,("5"),(0.9))))))</f>
        <v>3</v>
      </c>
      <c r="AK89" s="10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10"/>
      <c r="BM89" s="10"/>
    </row>
    <row r="90" spans="28:65" ht="39.950000000000003" customHeight="1" thickTop="1" thickBot="1" x14ac:dyDescent="0.3">
      <c r="AB90" s="109"/>
      <c r="AC90" s="103"/>
      <c r="AD90" s="111" t="s">
        <v>127</v>
      </c>
      <c r="AE90" s="198" t="s">
        <v>49</v>
      </c>
      <c r="AF90" s="198"/>
      <c r="AG90" s="198"/>
      <c r="AH90" s="199"/>
      <c r="AI90" s="69"/>
      <c r="AJ90" s="8" t="str">
        <f>IF(AD93=$AL$40,("1"),IF(AD93=$AL$41,("2"),IF(AD93=$AL$42,("3"),IF(AD93=$AL$43,("4"),IF(AD93=$AL$44,("5"),(0.9))))))</f>
        <v>4</v>
      </c>
      <c r="AK90" s="10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10"/>
      <c r="BM90" s="10"/>
    </row>
    <row r="91" spans="28:65" ht="39.950000000000003" customHeight="1" x14ac:dyDescent="0.25">
      <c r="AB91" s="109"/>
      <c r="AC91" s="104" t="s">
        <v>36</v>
      </c>
      <c r="AD91" s="112" t="s">
        <v>38</v>
      </c>
      <c r="AE91" s="174" t="s">
        <v>96</v>
      </c>
      <c r="AF91" s="175"/>
      <c r="AG91" s="175"/>
      <c r="AH91" s="176"/>
      <c r="AI91" s="69"/>
      <c r="AJ91" s="8" t="str">
        <f>IF(AD94=$AK$40,("1"),IF(AD94=$AK$41,("2"),IF(AD94=$AK$42,("3"),IF(AD94=$AK$43,("4"),IF(AD94=$AK$44,("5"),(0.9))))))</f>
        <v>2</v>
      </c>
      <c r="AK91" s="10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10"/>
      <c r="BM91" s="10"/>
    </row>
    <row r="92" spans="28:65" ht="39.950000000000003" customHeight="1" x14ac:dyDescent="0.25">
      <c r="AB92" s="109"/>
      <c r="AC92" s="104" t="s">
        <v>35</v>
      </c>
      <c r="AD92" s="113" t="s">
        <v>42</v>
      </c>
      <c r="AE92" s="195" t="s">
        <v>104</v>
      </c>
      <c r="AF92" s="196"/>
      <c r="AG92" s="196"/>
      <c r="AH92" s="197"/>
      <c r="AI92" s="69"/>
      <c r="AJ92" s="21" t="str">
        <f>IF(AE94=$AK$33,(""),IF(AE94=$AL$54,("0"),IF(AE94=$AL$55,("0"),IF(AE94=$AL$56,("1"),IF(AE94=$AL$57,("2"),IF(AE94=$AL$58,("3"),IF(AE94=$AL$59,("4"),(""))))))))</f>
        <v/>
      </c>
      <c r="AK92" s="10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10"/>
      <c r="BM92" s="10"/>
    </row>
    <row r="93" spans="28:65" ht="39.950000000000003" customHeight="1" x14ac:dyDescent="0.25">
      <c r="AB93" s="109"/>
      <c r="AC93" s="104" t="s">
        <v>26</v>
      </c>
      <c r="AD93" s="113" t="s">
        <v>29</v>
      </c>
      <c r="AE93" s="174" t="s">
        <v>97</v>
      </c>
      <c r="AF93" s="175"/>
      <c r="AG93" s="175"/>
      <c r="AH93" s="176"/>
      <c r="AI93" s="69"/>
      <c r="AJ93" s="8">
        <f>(AJ88+AJ89+AJ90+AJ91)/4</f>
        <v>2.75</v>
      </c>
      <c r="AK93" s="10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10"/>
      <c r="BM93" s="10"/>
    </row>
    <row r="94" spans="28:65" ht="39.950000000000003" customHeight="1" thickBot="1" x14ac:dyDescent="0.3">
      <c r="AB94" s="109"/>
      <c r="AC94" s="104" t="s">
        <v>62</v>
      </c>
      <c r="AD94" s="114" t="s">
        <v>31</v>
      </c>
      <c r="AE94" s="177" t="s">
        <v>111</v>
      </c>
      <c r="AF94" s="178"/>
      <c r="AG94" s="178"/>
      <c r="AH94" s="179"/>
      <c r="AI94" s="69"/>
      <c r="AJ94" s="92">
        <f>MATCH(AJ97,$AT$56:$AT$60,0)</f>
        <v>2</v>
      </c>
      <c r="AK94" s="10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10"/>
      <c r="BM94" s="10"/>
    </row>
    <row r="95" spans="28:65" ht="39.950000000000003" customHeight="1" thickTop="1" x14ac:dyDescent="0.25">
      <c r="AB95" s="109"/>
      <c r="AC95" s="98" t="s">
        <v>93</v>
      </c>
      <c r="AD95" s="180"/>
      <c r="AE95" s="181"/>
      <c r="AF95" s="181"/>
      <c r="AG95" s="181"/>
      <c r="AH95" s="181"/>
      <c r="AI95" s="110"/>
      <c r="AJ95" s="8">
        <f>MATCH(AE90,$AU$55:$AZ$55,0)</f>
        <v>2</v>
      </c>
      <c r="AK95" s="10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10"/>
      <c r="BM95" s="10"/>
    </row>
    <row r="96" spans="28:65" ht="39.950000000000003" customHeight="1" thickBot="1" x14ac:dyDescent="0.3">
      <c r="AB96" s="109"/>
      <c r="AC96" s="99" t="s">
        <v>51</v>
      </c>
      <c r="AD96" s="190" t="str">
        <f>INDEX($AU$56:$AZ$60,AJ94,AJ95)</f>
        <v>Très bonne capacité aérobie et bonne gestion de l'effort</v>
      </c>
      <c r="AE96" s="191"/>
      <c r="AF96" s="191"/>
      <c r="AG96" s="191"/>
      <c r="AH96" s="191"/>
      <c r="AI96" s="110"/>
      <c r="AJ96" s="8"/>
      <c r="AK96" s="10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10"/>
      <c r="BM96" s="10"/>
    </row>
    <row r="97" spans="28:65" ht="39.950000000000003" customHeight="1" thickBot="1" x14ac:dyDescent="0.3">
      <c r="AB97" s="68"/>
      <c r="AC97" s="68"/>
      <c r="AD97" s="157" t="s">
        <v>128</v>
      </c>
      <c r="AE97" s="107" t="str">
        <f>IF(AE90=$AZ$55,"DA",IF(AE90=$AY$55,"1",IF(AE90=$AX$55,"2",IF(AE90=$AW$55,"3",IF(AE90=$AV$55,"4","Erreur")))))</f>
        <v>4</v>
      </c>
      <c r="AF97" s="107" t="str">
        <f>IF(AD98=$AL$67,"0",IF(AD98=$AL$68,"1",IF(AD98=$AL$69,"2",IF(AD98=$AL$70,"3","4"))))</f>
        <v>0</v>
      </c>
      <c r="AG97" s="152">
        <v>1</v>
      </c>
      <c r="AH97" s="108" t="str">
        <f>IF(AE92=$AL$55,"0",IF(AE92=$AL$56,"1",IF(AE92=$AL$57,"2",IF(AE92=$AL$58,"3",IF(AE92=$AL$59,"4","Erreur")))))</f>
        <v>3</v>
      </c>
      <c r="AI97" s="69"/>
      <c r="AJ97" s="8">
        <f>ROUNDDOWN(AJ93,0)</f>
        <v>2</v>
      </c>
      <c r="AK97" s="10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10"/>
      <c r="BM97" s="10"/>
    </row>
    <row r="98" spans="28:65" ht="23.25" customHeight="1" x14ac:dyDescent="0.25">
      <c r="AB98" s="128"/>
      <c r="AC98" s="129" t="s">
        <v>83</v>
      </c>
      <c r="AD98" s="128" t="str">
        <f>HLOOKUP($AC$46,AE98:AH99,2,FALSE)</f>
        <v>Il ne m'a pas aidé du tout</v>
      </c>
      <c r="AE98" s="128" t="str">
        <f>AG88</f>
        <v>C2</v>
      </c>
      <c r="AF98" s="128" t="str">
        <f>'Coureur 2'!AG88</f>
        <v>C3</v>
      </c>
      <c r="AG98" s="128" t="str">
        <f>'Coureur 3'!AG88</f>
        <v>C4</v>
      </c>
      <c r="AH98" s="128" t="str">
        <f>'Coureur 4'!AG88</f>
        <v>C1</v>
      </c>
      <c r="AI98" s="68"/>
      <c r="AJ98" s="7"/>
      <c r="AK98" s="10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10"/>
      <c r="BM98" s="10"/>
    </row>
    <row r="99" spans="28:65" ht="1.5" customHeight="1" x14ac:dyDescent="0.25">
      <c r="AB99" s="128"/>
      <c r="AC99" s="130"/>
      <c r="AD99" s="131"/>
      <c r="AE99" s="131" t="str">
        <f>AE94</f>
        <v>Il est très fiable et me conseille</v>
      </c>
      <c r="AF99" s="132" t="str">
        <f>'Coureur 2'!AE94</f>
        <v>Il ne m'a pas aidé du tout</v>
      </c>
      <c r="AG99" s="132" t="str">
        <f>'Coureur 3'!AE94</f>
        <v>Il m'a un peu aider ET la feuille est remplie correctement</v>
      </c>
      <c r="AH99" s="132" t="str">
        <f>'Coureur 4'!AE94</f>
        <v>Il ne m'a pas aidé du tout</v>
      </c>
      <c r="AI99" s="68"/>
      <c r="AJ99" s="7"/>
      <c r="AK99" s="10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10"/>
      <c r="BM99" s="10"/>
    </row>
    <row r="100" spans="28:65" ht="45.75" hidden="1" customHeight="1" x14ac:dyDescent="0.25">
      <c r="AB100" s="128"/>
      <c r="AC100" s="130"/>
      <c r="AD100" s="131"/>
      <c r="AE100" s="131"/>
      <c r="AF100" s="132"/>
      <c r="AG100" s="132"/>
      <c r="AH100" s="132"/>
      <c r="AI100" s="68"/>
      <c r="AJ100" s="7"/>
      <c r="AK100" s="10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10"/>
      <c r="BM100" s="10"/>
    </row>
    <row r="101" spans="28:65" ht="39.950000000000003" customHeight="1" x14ac:dyDescent="0.25">
      <c r="AB101" s="170" t="s">
        <v>141</v>
      </c>
      <c r="AC101" s="170"/>
      <c r="AD101" s="170"/>
      <c r="AE101" s="170"/>
      <c r="AF101" s="170"/>
      <c r="AG101" s="170"/>
      <c r="AH101" s="170"/>
      <c r="AI101" s="170"/>
      <c r="AJ101" s="7"/>
      <c r="AK101" s="10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10"/>
      <c r="BM101" s="10"/>
    </row>
    <row r="102" spans="28:65" ht="23.25" customHeight="1" thickBot="1" x14ac:dyDescent="0.3">
      <c r="AB102" s="68"/>
      <c r="AC102" s="82"/>
      <c r="AD102" s="83"/>
      <c r="AE102" s="83"/>
      <c r="AF102" s="82"/>
      <c r="AG102" s="68"/>
      <c r="AH102" s="68"/>
      <c r="AI102" s="68"/>
      <c r="AJ102" s="7"/>
      <c r="AK102" s="10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10"/>
      <c r="BM102" s="10"/>
    </row>
    <row r="103" spans="28:65" ht="39.75" hidden="1" customHeight="1" x14ac:dyDescent="0.25">
      <c r="AB103" s="68"/>
      <c r="AC103" s="68"/>
      <c r="AD103" s="82"/>
      <c r="AE103" s="82"/>
      <c r="AF103" s="68"/>
      <c r="AG103" s="68"/>
      <c r="AH103" s="68"/>
      <c r="AI103" s="68"/>
      <c r="AJ103" s="7"/>
      <c r="AK103" s="10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10"/>
      <c r="BM103" s="10"/>
    </row>
    <row r="104" spans="28:65" ht="39.75" hidden="1" customHeight="1" x14ac:dyDescent="0.25">
      <c r="AB104" s="68"/>
      <c r="AC104" s="69"/>
      <c r="AD104" s="84"/>
      <c r="AE104" s="84"/>
      <c r="AF104" s="84"/>
      <c r="AG104" s="69"/>
      <c r="AH104" s="68"/>
      <c r="AI104" s="68"/>
      <c r="AJ104" s="7"/>
      <c r="AK104" s="10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10"/>
      <c r="BM104" s="10"/>
    </row>
    <row r="105" spans="28:65" ht="39.75" hidden="1" customHeight="1" x14ac:dyDescent="0.25">
      <c r="AB105" s="68"/>
      <c r="AC105" s="68"/>
      <c r="AD105" s="68"/>
      <c r="AE105" s="68"/>
      <c r="AF105" s="68"/>
      <c r="AG105" s="68"/>
      <c r="AH105" s="68"/>
      <c r="AI105" s="68"/>
      <c r="AJ105" s="7"/>
      <c r="AK105" s="10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10"/>
      <c r="BM105" s="10"/>
    </row>
    <row r="106" spans="28:65" ht="39.950000000000003" customHeight="1" x14ac:dyDescent="0.25">
      <c r="AB106" s="68"/>
      <c r="AC106" s="68"/>
      <c r="AD106" s="121" t="s">
        <v>81</v>
      </c>
      <c r="AE106" s="226">
        <f>'Evaluation 3è'!AH7</f>
        <v>0</v>
      </c>
      <c r="AF106" s="227"/>
      <c r="AG106" s="228"/>
      <c r="AH106" s="68"/>
      <c r="AI106" s="68"/>
      <c r="AJ106" s="7"/>
      <c r="AK106" s="10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10"/>
      <c r="BM106" s="10"/>
    </row>
    <row r="107" spans="28:65" ht="39.950000000000003" customHeight="1" thickBot="1" x14ac:dyDescent="0.3">
      <c r="AB107" s="68"/>
      <c r="AC107" s="68"/>
      <c r="AD107" s="122" t="s">
        <v>82</v>
      </c>
      <c r="AE107" s="229">
        <f>'Evaluation 3è'!AH11</f>
        <v>0</v>
      </c>
      <c r="AF107" s="230"/>
      <c r="AG107" s="231"/>
      <c r="AH107" s="68"/>
      <c r="AI107" s="68"/>
      <c r="AJ107" s="7"/>
      <c r="AK107" s="10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10"/>
      <c r="BM107" s="10"/>
    </row>
    <row r="108" spans="28:65" ht="39.950000000000003" customHeight="1" x14ac:dyDescent="0.25">
      <c r="AB108" s="68"/>
      <c r="AC108" s="68"/>
      <c r="AD108" s="68"/>
      <c r="AE108" s="68"/>
      <c r="AF108" s="68"/>
      <c r="AG108" s="68"/>
      <c r="AH108" s="68"/>
      <c r="AI108" s="68"/>
      <c r="AJ108" s="7"/>
      <c r="AK108" s="10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10"/>
      <c r="BM108" s="10"/>
    </row>
    <row r="109" spans="28:65" ht="9" customHeight="1" x14ac:dyDescent="0.25">
      <c r="AB109" s="68"/>
      <c r="AC109" s="68"/>
      <c r="AD109" s="68"/>
      <c r="AE109" s="68"/>
      <c r="AF109" s="68"/>
      <c r="AG109" s="68"/>
      <c r="AH109" s="68"/>
      <c r="AI109" s="68"/>
      <c r="AJ109" s="7"/>
      <c r="AK109" s="10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10"/>
      <c r="BM109" s="10"/>
    </row>
    <row r="110" spans="28:65" ht="20.100000000000001" customHeight="1" x14ac:dyDescent="0.25">
      <c r="AB110" s="68"/>
      <c r="AC110" s="68"/>
      <c r="AD110" s="68"/>
      <c r="AE110" s="68"/>
      <c r="AF110" s="68"/>
      <c r="AG110" s="68"/>
      <c r="AH110" s="68"/>
      <c r="AI110" s="68"/>
      <c r="AJ110" s="7"/>
      <c r="AK110" s="10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10"/>
      <c r="BM110" s="10"/>
    </row>
    <row r="111" spans="28:65" ht="45" customHeight="1" x14ac:dyDescent="0.55000000000000004">
      <c r="AB111" s="171" t="s">
        <v>143</v>
      </c>
      <c r="AC111" s="172"/>
      <c r="AD111" s="172"/>
      <c r="AE111" s="172"/>
      <c r="AF111" s="172"/>
      <c r="AG111" s="172"/>
      <c r="AH111" s="172"/>
      <c r="AI111" s="172"/>
      <c r="AJ111" s="7"/>
      <c r="AK111" s="10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10"/>
      <c r="BM111" s="10"/>
    </row>
    <row r="112" spans="28:65" ht="20.100000000000001" customHeight="1" x14ac:dyDescent="0.25">
      <c r="AB112" s="68"/>
      <c r="AC112" s="68"/>
      <c r="AD112" s="68"/>
      <c r="AE112" s="68"/>
      <c r="AF112" s="68"/>
      <c r="AG112" s="68"/>
      <c r="AH112" s="68"/>
      <c r="AI112" s="68"/>
      <c r="AJ112" s="7"/>
      <c r="AK112" s="10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10"/>
      <c r="BM112" s="10"/>
    </row>
    <row r="113" spans="28:65" ht="30" customHeight="1" x14ac:dyDescent="0.55000000000000004">
      <c r="AB113" s="171"/>
      <c r="AC113" s="172"/>
      <c r="AD113" s="172"/>
      <c r="AE113" s="172"/>
      <c r="AF113" s="172"/>
      <c r="AG113" s="172"/>
      <c r="AH113" s="172"/>
      <c r="AI113" s="172"/>
      <c r="AJ113" s="7"/>
      <c r="AK113" s="10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10"/>
      <c r="BM113" s="10"/>
    </row>
    <row r="114" spans="28:65" ht="20.100000000000001" customHeight="1" x14ac:dyDescent="0.25">
      <c r="AJ114" s="7"/>
      <c r="AK114" s="10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10"/>
      <c r="BM114" s="10"/>
    </row>
    <row r="115" spans="28:65" ht="20.100000000000001" customHeight="1" x14ac:dyDescent="0.25">
      <c r="AJ115" s="10"/>
      <c r="AK115" s="10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10"/>
      <c r="BM115" s="10"/>
    </row>
    <row r="116" spans="28:65" ht="20.100000000000001" customHeight="1" x14ac:dyDescent="0.25">
      <c r="AJ116" s="10"/>
      <c r="AK116" s="10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10"/>
      <c r="BM116" s="10"/>
    </row>
    <row r="117" spans="28:65" ht="20.100000000000001" customHeight="1" x14ac:dyDescent="0.25">
      <c r="AJ117" s="10"/>
      <c r="AK117" s="10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10"/>
      <c r="BM117" s="10"/>
    </row>
    <row r="118" spans="28:65" ht="20.100000000000001" customHeight="1" x14ac:dyDescent="0.25">
      <c r="AJ118" s="10"/>
      <c r="AK118" s="10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10"/>
      <c r="BM118" s="10"/>
    </row>
    <row r="119" spans="28:65" ht="20.100000000000001" customHeight="1" x14ac:dyDescent="0.25">
      <c r="AJ119" s="10"/>
      <c r="AK119" s="10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10"/>
      <c r="BM119" s="10"/>
    </row>
    <row r="120" spans="28:65" ht="20.100000000000001" customHeight="1" x14ac:dyDescent="0.25">
      <c r="AJ120" s="10"/>
      <c r="AK120" s="10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10"/>
      <c r="BM120" s="10"/>
    </row>
    <row r="121" spans="28:65" ht="20.100000000000001" customHeight="1" x14ac:dyDescent="0.25">
      <c r="AJ121" s="10"/>
      <c r="AK121" s="10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10"/>
      <c r="BM121" s="10"/>
    </row>
    <row r="122" spans="28:65" ht="20.100000000000001" customHeight="1" x14ac:dyDescent="0.25">
      <c r="AJ122" s="10"/>
      <c r="AK122" s="10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10"/>
      <c r="BM122" s="10"/>
    </row>
    <row r="123" spans="28:65" ht="20.100000000000001" customHeight="1" x14ac:dyDescent="0.25">
      <c r="AJ123" s="10"/>
      <c r="AK123" s="10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10"/>
      <c r="BM123" s="10"/>
    </row>
    <row r="124" spans="28:65" ht="20.100000000000001" customHeight="1" x14ac:dyDescent="0.25">
      <c r="AJ124" s="10"/>
      <c r="AK124" s="10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10"/>
      <c r="BM124" s="10"/>
    </row>
    <row r="125" spans="28:65" ht="20.100000000000001" customHeight="1" x14ac:dyDescent="0.25">
      <c r="AJ125" s="10"/>
      <c r="AK125" s="10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10"/>
      <c r="BM125" s="10"/>
    </row>
    <row r="126" spans="28:65" ht="20.100000000000001" customHeight="1" x14ac:dyDescent="0.25">
      <c r="AJ126" s="10"/>
      <c r="AK126" s="10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10"/>
      <c r="BM126" s="10"/>
    </row>
    <row r="127" spans="28:65" ht="20.100000000000001" customHeight="1" x14ac:dyDescent="0.25">
      <c r="AJ127" s="10"/>
      <c r="AK127" s="10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10"/>
      <c r="BM127" s="10"/>
    </row>
    <row r="128" spans="28:65" ht="20.100000000000001" customHeight="1" x14ac:dyDescent="0.25">
      <c r="AJ128" s="10"/>
      <c r="AK128" s="10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10"/>
      <c r="BM128" s="10"/>
    </row>
    <row r="129" spans="36:65" ht="20.100000000000001" customHeight="1" x14ac:dyDescent="0.25">
      <c r="AJ129" s="10"/>
      <c r="AK129" s="10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10"/>
      <c r="BM129" s="10"/>
    </row>
    <row r="130" spans="36:65" ht="20.100000000000001" customHeight="1" x14ac:dyDescent="0.25">
      <c r="AJ130" s="10"/>
      <c r="AK130" s="10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10"/>
      <c r="BM130" s="10"/>
    </row>
    <row r="131" spans="36:65" ht="20.100000000000001" customHeight="1" x14ac:dyDescent="0.25">
      <c r="AJ131" s="10"/>
      <c r="AK131" s="10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10"/>
      <c r="BM131" s="10"/>
    </row>
    <row r="132" spans="36:65" ht="20.100000000000001" customHeight="1" x14ac:dyDescent="0.25">
      <c r="AJ132" s="10"/>
      <c r="AK132" s="10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10"/>
      <c r="BM132" s="10"/>
    </row>
    <row r="133" spans="36:65" ht="20.100000000000001" customHeight="1" x14ac:dyDescent="0.25">
      <c r="AJ133" s="10"/>
      <c r="AK133" s="10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10"/>
      <c r="BM133" s="10"/>
    </row>
    <row r="134" spans="36:65" ht="20.100000000000001" customHeight="1" x14ac:dyDescent="0.25">
      <c r="AJ134" s="10"/>
      <c r="AK134" s="10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10"/>
      <c r="BM134" s="10"/>
    </row>
    <row r="135" spans="36:65" ht="20.100000000000001" customHeight="1" x14ac:dyDescent="0.25">
      <c r="AJ135" s="10"/>
      <c r="AK135" s="10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10"/>
      <c r="BM135" s="10"/>
    </row>
    <row r="136" spans="36:65" ht="20.100000000000001" customHeight="1" x14ac:dyDescent="0.25">
      <c r="AJ136" s="10"/>
      <c r="AK136" s="10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10"/>
      <c r="BM136" s="10"/>
    </row>
    <row r="137" spans="36:65" ht="20.100000000000001" customHeight="1" x14ac:dyDescent="0.25">
      <c r="AJ137" s="10"/>
      <c r="AK137" s="10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10"/>
      <c r="BM137" s="10"/>
    </row>
    <row r="138" spans="36:65" ht="20.100000000000001" customHeight="1" x14ac:dyDescent="0.25">
      <c r="AJ138" s="10"/>
      <c r="AK138" s="10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10"/>
      <c r="BM138" s="10"/>
    </row>
    <row r="139" spans="36:65" ht="20.100000000000001" customHeight="1" x14ac:dyDescent="0.25">
      <c r="AJ139" s="10"/>
      <c r="AK139" s="10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10"/>
      <c r="BM139" s="10"/>
    </row>
    <row r="140" spans="36:65" ht="20.100000000000001" customHeight="1" x14ac:dyDescent="0.25">
      <c r="AJ140" s="10"/>
      <c r="AK140" s="10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10"/>
      <c r="BM140" s="10"/>
    </row>
    <row r="141" spans="36:65" ht="20.100000000000001" customHeight="1" x14ac:dyDescent="0.25">
      <c r="AJ141" s="10"/>
      <c r="AK141" s="10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10"/>
      <c r="BM141" s="10"/>
    </row>
    <row r="142" spans="36:65" ht="20.100000000000001" customHeight="1" x14ac:dyDescent="0.25">
      <c r="AJ142" s="10"/>
      <c r="AK142" s="10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10"/>
      <c r="BM142" s="10"/>
    </row>
    <row r="143" spans="36:65" ht="20.100000000000001" customHeight="1" x14ac:dyDescent="0.25">
      <c r="AJ143" s="10"/>
      <c r="AK143" s="10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10"/>
      <c r="BM143" s="10"/>
    </row>
    <row r="144" spans="36:65" ht="20.100000000000001" customHeight="1" x14ac:dyDescent="0.25">
      <c r="AJ144" s="10"/>
      <c r="AK144" s="10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10"/>
      <c r="BM144" s="10"/>
    </row>
    <row r="145" spans="36:65" ht="20.100000000000001" customHeight="1" x14ac:dyDescent="0.25">
      <c r="AJ145" s="10"/>
      <c r="AK145" s="10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10"/>
      <c r="BM145" s="10"/>
    </row>
    <row r="146" spans="36:65" ht="20.100000000000001" customHeight="1" x14ac:dyDescent="0.25">
      <c r="AJ146" s="10"/>
      <c r="AK146" s="10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10"/>
      <c r="BM146" s="10"/>
    </row>
    <row r="147" spans="36:65" ht="20.100000000000001" customHeight="1" x14ac:dyDescent="0.25">
      <c r="AJ147" s="10"/>
      <c r="AK147" s="10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10"/>
      <c r="BM147" s="10"/>
    </row>
    <row r="148" spans="36:65" ht="20.100000000000001" customHeight="1" x14ac:dyDescent="0.25">
      <c r="AJ148" s="10"/>
      <c r="AK148" s="10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10"/>
      <c r="BM148" s="10"/>
    </row>
    <row r="149" spans="36:65" ht="20.100000000000001" customHeight="1" x14ac:dyDescent="0.25">
      <c r="AJ149" s="10"/>
      <c r="AK149" s="10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10"/>
      <c r="BM149" s="10"/>
    </row>
    <row r="150" spans="36:65" ht="20.100000000000001" customHeight="1" x14ac:dyDescent="0.25">
      <c r="AJ150" s="10"/>
      <c r="AK150" s="10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10"/>
      <c r="BM150" s="10"/>
    </row>
    <row r="151" spans="36:65" ht="20.100000000000001" customHeight="1" x14ac:dyDescent="0.25">
      <c r="AJ151" s="10"/>
      <c r="AK151" s="10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10"/>
      <c r="BM151" s="10"/>
    </row>
    <row r="152" spans="36:65" ht="20.100000000000001" customHeight="1" x14ac:dyDescent="0.25">
      <c r="AJ152" s="10"/>
      <c r="AK152" s="10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10"/>
      <c r="BM152" s="10"/>
    </row>
    <row r="153" spans="36:65" ht="20.100000000000001" customHeight="1" x14ac:dyDescent="0.25">
      <c r="AJ153" s="10"/>
      <c r="AK153" s="10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10"/>
      <c r="BM153" s="10"/>
    </row>
    <row r="154" spans="36:65" ht="20.100000000000001" customHeight="1" x14ac:dyDescent="0.25">
      <c r="AJ154" s="10"/>
      <c r="AK154" s="10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10"/>
      <c r="BM154" s="10"/>
    </row>
    <row r="155" spans="36:65" ht="20.100000000000001" customHeight="1" x14ac:dyDescent="0.25">
      <c r="AJ155" s="10"/>
      <c r="AK155" s="10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10"/>
      <c r="BM155" s="10"/>
    </row>
    <row r="156" spans="36:65" ht="20.100000000000001" customHeight="1" x14ac:dyDescent="0.25">
      <c r="AJ156" s="10"/>
      <c r="AK156" s="10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10"/>
      <c r="BM156" s="10"/>
    </row>
    <row r="157" spans="36:65" ht="20.100000000000001" customHeight="1" x14ac:dyDescent="0.25">
      <c r="AJ157" s="10"/>
      <c r="AK157" s="10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10"/>
      <c r="BM157" s="10"/>
    </row>
    <row r="158" spans="36:65" ht="20.100000000000001" customHeight="1" x14ac:dyDescent="0.25">
      <c r="AJ158" s="10"/>
      <c r="AK158" s="10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10"/>
      <c r="BM158" s="10"/>
    </row>
    <row r="159" spans="36:65" ht="20.100000000000001" customHeight="1" x14ac:dyDescent="0.25">
      <c r="AJ159" s="10"/>
      <c r="AK159" s="10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10"/>
      <c r="BM159" s="10"/>
    </row>
    <row r="160" spans="36:65" ht="20.100000000000001" customHeight="1" x14ac:dyDescent="0.25">
      <c r="AJ160" s="10"/>
      <c r="AK160" s="10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10"/>
      <c r="BM160" s="10"/>
    </row>
    <row r="161" spans="36:65" ht="20.100000000000001" customHeight="1" x14ac:dyDescent="0.25">
      <c r="AJ161" s="10"/>
      <c r="AK161" s="10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10"/>
      <c r="BM161" s="10"/>
    </row>
    <row r="162" spans="36:65" ht="20.100000000000001" customHeight="1" x14ac:dyDescent="0.25">
      <c r="AJ162" s="10"/>
      <c r="AK162" s="10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10"/>
      <c r="BM162" s="10"/>
    </row>
    <row r="163" spans="36:65" ht="20.100000000000001" customHeight="1" x14ac:dyDescent="0.25">
      <c r="AJ163" s="10"/>
      <c r="AK163" s="10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10"/>
      <c r="BM163" s="10"/>
    </row>
    <row r="164" spans="36:65" ht="20.100000000000001" customHeight="1" x14ac:dyDescent="0.25">
      <c r="AJ164" s="10"/>
      <c r="AK164" s="10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10"/>
      <c r="BM164" s="10"/>
    </row>
    <row r="165" spans="36:65" ht="20.100000000000001" customHeight="1" x14ac:dyDescent="0.25">
      <c r="AJ165" s="10"/>
      <c r="AK165" s="10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10"/>
      <c r="BM165" s="10"/>
    </row>
    <row r="166" spans="36:65" ht="20.100000000000001" customHeight="1" x14ac:dyDescent="0.25">
      <c r="AJ166" s="10"/>
      <c r="AK166" s="10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10"/>
      <c r="BM166" s="10"/>
    </row>
    <row r="167" spans="36:65" ht="20.100000000000001" customHeight="1" x14ac:dyDescent="0.25">
      <c r="AJ167" s="10"/>
      <c r="AK167" s="10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10"/>
      <c r="BM167" s="10"/>
    </row>
    <row r="168" spans="36:65" ht="20.100000000000001" customHeight="1" x14ac:dyDescent="0.25">
      <c r="AJ168" s="10"/>
      <c r="AK168" s="10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10"/>
      <c r="BM168" s="10"/>
    </row>
    <row r="169" spans="36:65" ht="20.100000000000001" customHeight="1" x14ac:dyDescent="0.25">
      <c r="AJ169" s="10"/>
      <c r="AK169" s="10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10"/>
      <c r="BM169" s="10"/>
    </row>
    <row r="170" spans="36:65" ht="20.100000000000001" customHeight="1" x14ac:dyDescent="0.25">
      <c r="AJ170" s="10"/>
      <c r="AK170" s="10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10"/>
      <c r="BM170" s="10"/>
    </row>
    <row r="171" spans="36:65" ht="20.100000000000001" customHeight="1" x14ac:dyDescent="0.25">
      <c r="AJ171" s="10"/>
      <c r="AK171" s="10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10"/>
      <c r="BM171" s="10"/>
    </row>
    <row r="172" spans="36:65" ht="20.100000000000001" customHeight="1" x14ac:dyDescent="0.25">
      <c r="AJ172" s="10"/>
      <c r="AK172" s="10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10"/>
      <c r="BM172" s="10"/>
    </row>
    <row r="173" spans="36:65" ht="20.100000000000001" customHeight="1" x14ac:dyDescent="0.25">
      <c r="AJ173" s="10"/>
      <c r="AK173" s="10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10"/>
      <c r="BM173" s="10"/>
    </row>
    <row r="174" spans="36:65" ht="20.100000000000001" customHeight="1" x14ac:dyDescent="0.25">
      <c r="AJ174" s="10"/>
      <c r="AK174" s="10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10"/>
      <c r="BM174" s="10"/>
    </row>
    <row r="175" spans="36:65" ht="20.100000000000001" customHeight="1" x14ac:dyDescent="0.25">
      <c r="AJ175" s="10"/>
      <c r="AK175" s="10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10"/>
      <c r="BM175" s="10"/>
    </row>
    <row r="176" spans="36:65" ht="20.100000000000001" customHeight="1" x14ac:dyDescent="0.25">
      <c r="AJ176" s="10"/>
      <c r="AK176" s="10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10"/>
      <c r="BM176" s="10"/>
    </row>
    <row r="177" spans="3:65" ht="20.100000000000001" customHeight="1" x14ac:dyDescent="0.25">
      <c r="AJ177" s="10"/>
      <c r="AK177" s="10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10"/>
      <c r="BM177" s="10"/>
    </row>
    <row r="178" spans="3:65" ht="20.100000000000001" customHeight="1" x14ac:dyDescent="0.25">
      <c r="AJ178" s="10"/>
      <c r="AK178" s="10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10"/>
      <c r="BM178" s="10"/>
    </row>
    <row r="179" spans="3:65" ht="20.100000000000001" customHeight="1" x14ac:dyDescent="0.25">
      <c r="AJ179" s="10"/>
      <c r="AK179" s="10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10"/>
      <c r="BM179" s="10"/>
    </row>
    <row r="180" spans="3:65" ht="20.100000000000001" customHeight="1" x14ac:dyDescent="0.25">
      <c r="AJ180" s="10"/>
      <c r="AK180" s="10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10"/>
      <c r="BM180" s="10"/>
    </row>
    <row r="181" spans="3:65" ht="20.100000000000001" customHeight="1" x14ac:dyDescent="0.25">
      <c r="AJ181" s="10"/>
      <c r="AK181" s="10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10"/>
      <c r="BM181" s="10"/>
    </row>
    <row r="182" spans="3:65" ht="20.100000000000001" customHeight="1" x14ac:dyDescent="0.25">
      <c r="AJ182" s="10"/>
      <c r="AK182" s="10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10"/>
      <c r="BM182" s="10"/>
    </row>
    <row r="183" spans="3:65" ht="20.100000000000001" customHeight="1" x14ac:dyDescent="0.25"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J183" s="10"/>
      <c r="AK183" s="10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10"/>
      <c r="BM183" s="10"/>
    </row>
    <row r="184" spans="3:65" ht="20.100000000000001" customHeight="1" x14ac:dyDescent="0.25"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J184" s="10"/>
      <c r="AK184" s="10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10"/>
      <c r="BM184" s="10"/>
    </row>
    <row r="185" spans="3:65" ht="20.100000000000001" customHeight="1" x14ac:dyDescent="0.25"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J185" s="10"/>
      <c r="AK185" s="10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10"/>
      <c r="BM185" s="10"/>
    </row>
    <row r="186" spans="3:65" ht="20.100000000000001" customHeight="1" x14ac:dyDescent="0.25"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J186" s="10"/>
      <c r="AK186" s="10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10"/>
      <c r="BM186" s="10"/>
    </row>
    <row r="187" spans="3:65" ht="20.100000000000001" customHeight="1" x14ac:dyDescent="0.25"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J187" s="10"/>
      <c r="AK187" s="10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10"/>
      <c r="BM187" s="10"/>
    </row>
    <row r="188" spans="3:65" ht="20.100000000000001" customHeight="1" x14ac:dyDescent="0.25"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J188" s="10"/>
      <c r="AK188" s="10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10"/>
      <c r="BM188" s="10"/>
    </row>
    <row r="189" spans="3:65" ht="20.100000000000001" customHeight="1" x14ac:dyDescent="0.25"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J189" s="10"/>
      <c r="AK189" s="10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10"/>
      <c r="BM189" s="10"/>
    </row>
    <row r="190" spans="3:65" ht="20.100000000000001" customHeight="1" x14ac:dyDescent="0.25"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J190" s="10"/>
      <c r="AK190" s="10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10"/>
      <c r="BM190" s="10"/>
    </row>
    <row r="191" spans="3:65" ht="20.100000000000001" customHeight="1" x14ac:dyDescent="0.25"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J191" s="10"/>
      <c r="AK191" s="10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10"/>
      <c r="BM191" s="10"/>
    </row>
    <row r="192" spans="3:65" ht="20.100000000000001" customHeight="1" x14ac:dyDescent="0.25"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J192" s="10"/>
      <c r="AK192" s="10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10"/>
      <c r="BM192" s="10"/>
    </row>
    <row r="193" spans="3:65" ht="20.100000000000001" customHeight="1" x14ac:dyDescent="0.25"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J193" s="10"/>
      <c r="AK193" s="10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10"/>
      <c r="BM193" s="10"/>
    </row>
    <row r="194" spans="3:65" ht="20.100000000000001" customHeight="1" x14ac:dyDescent="0.25"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J194" s="10"/>
      <c r="AK194" s="10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10"/>
      <c r="BM194" s="10"/>
    </row>
    <row r="195" spans="3:65" ht="20.100000000000001" customHeight="1" x14ac:dyDescent="0.25"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J195" s="10"/>
      <c r="AK195" s="10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10"/>
      <c r="BM195" s="10"/>
    </row>
    <row r="196" spans="3:65" ht="20.100000000000001" customHeight="1" x14ac:dyDescent="0.25"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J196" s="10"/>
      <c r="AK196" s="10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10"/>
      <c r="BM196" s="10"/>
    </row>
    <row r="197" spans="3:65" ht="20.100000000000001" customHeight="1" x14ac:dyDescent="0.25"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J197" s="10"/>
      <c r="AK197" s="10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10"/>
      <c r="BM197" s="10"/>
    </row>
    <row r="198" spans="3:65" ht="20.100000000000001" customHeight="1" x14ac:dyDescent="0.25"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J198" s="10"/>
      <c r="AK198" s="10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10"/>
      <c r="BM198" s="10"/>
    </row>
    <row r="199" spans="3:65" ht="20.100000000000001" customHeight="1" x14ac:dyDescent="0.25"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J199" s="10"/>
      <c r="AK199" s="10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10"/>
      <c r="BM199" s="10"/>
    </row>
    <row r="200" spans="3:65" ht="20.100000000000001" customHeight="1" x14ac:dyDescent="0.25"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J200" s="10"/>
      <c r="AK200" s="10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10"/>
      <c r="BM200" s="10"/>
    </row>
    <row r="201" spans="3:65" ht="20.100000000000001" customHeight="1" x14ac:dyDescent="0.25"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J201" s="10"/>
      <c r="AK201" s="10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10"/>
      <c r="BM201" s="10"/>
    </row>
    <row r="202" spans="3:65" ht="20.100000000000001" customHeight="1" x14ac:dyDescent="0.25"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J202" s="10"/>
      <c r="AK202" s="10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10"/>
      <c r="BM202" s="10"/>
    </row>
    <row r="203" spans="3:65" ht="20.100000000000001" customHeight="1" x14ac:dyDescent="0.25"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J203" s="10"/>
      <c r="AK203" s="10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10"/>
      <c r="BM203" s="10"/>
    </row>
    <row r="204" spans="3:65" ht="20.100000000000001" customHeight="1" x14ac:dyDescent="0.25"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J204" s="10"/>
      <c r="AK204" s="10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10"/>
      <c r="BM204" s="10"/>
    </row>
    <row r="205" spans="3:65" ht="20.100000000000001" customHeight="1" x14ac:dyDescent="0.25"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J205" s="10"/>
      <c r="AK205" s="10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10"/>
      <c r="BM205" s="10"/>
    </row>
    <row r="206" spans="3:65" ht="20.100000000000001" customHeight="1" x14ac:dyDescent="0.25"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J206" s="10"/>
      <c r="AK206" s="10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10"/>
      <c r="BM206" s="10"/>
    </row>
    <row r="207" spans="3:65" ht="20.100000000000001" customHeight="1" x14ac:dyDescent="0.25"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J207" s="10"/>
      <c r="AK207" s="10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10"/>
      <c r="BM207" s="10"/>
    </row>
    <row r="208" spans="3:65" ht="20.100000000000001" customHeight="1" x14ac:dyDescent="0.25"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J208" s="10"/>
      <c r="AK208" s="10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10"/>
      <c r="BM208" s="10"/>
    </row>
    <row r="209" spans="3:65" ht="20.100000000000001" customHeight="1" x14ac:dyDescent="0.25"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J209" s="10"/>
      <c r="AK209" s="10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10"/>
      <c r="BM209" s="10"/>
    </row>
    <row r="210" spans="3:65" ht="20.100000000000001" customHeight="1" x14ac:dyDescent="0.25"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J210" s="10"/>
      <c r="AK210" s="10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10"/>
      <c r="BM210" s="10"/>
    </row>
    <row r="211" spans="3:65" ht="20.100000000000001" customHeight="1" x14ac:dyDescent="0.25"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J211" s="10"/>
      <c r="AK211" s="10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10"/>
      <c r="BM211" s="10"/>
    </row>
    <row r="212" spans="3:65" ht="20.100000000000001" customHeight="1" x14ac:dyDescent="0.25"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J212" s="10"/>
      <c r="AK212" s="10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10"/>
      <c r="BM212" s="10"/>
    </row>
    <row r="213" spans="3:65" ht="20.100000000000001" customHeight="1" x14ac:dyDescent="0.25"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J213" s="10"/>
      <c r="AK213" s="10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10"/>
      <c r="BM213" s="10"/>
    </row>
    <row r="214" spans="3:65" ht="20.100000000000001" customHeight="1" x14ac:dyDescent="0.25"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J214" s="10"/>
      <c r="AK214" s="10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10"/>
      <c r="BM214" s="10"/>
    </row>
    <row r="215" spans="3:65" ht="20.100000000000001" customHeight="1" x14ac:dyDescent="0.25"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J215" s="10"/>
      <c r="AK215" s="10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10"/>
      <c r="BM215" s="10"/>
    </row>
    <row r="216" spans="3:65" ht="20.100000000000001" customHeight="1" x14ac:dyDescent="0.25"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J216" s="10"/>
      <c r="AK216" s="10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10"/>
      <c r="BM216" s="10"/>
    </row>
    <row r="217" spans="3:65" ht="20.100000000000001" customHeight="1" x14ac:dyDescent="0.25"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J217" s="10"/>
      <c r="AK217" s="10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10"/>
      <c r="BM217" s="10"/>
    </row>
    <row r="218" spans="3:65" ht="20.100000000000001" customHeight="1" x14ac:dyDescent="0.25"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J218" s="10"/>
      <c r="AK218" s="10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10"/>
      <c r="BM218" s="10"/>
    </row>
    <row r="219" spans="3:65" ht="20.100000000000001" customHeight="1" x14ac:dyDescent="0.25"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J219" s="10"/>
      <c r="AK219" s="10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10"/>
      <c r="BM219" s="10"/>
    </row>
    <row r="220" spans="3:65" ht="20.100000000000001" customHeight="1" x14ac:dyDescent="0.25"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J220" s="10"/>
      <c r="AK220" s="10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10"/>
      <c r="BM220" s="10"/>
    </row>
    <row r="221" spans="3:65" ht="20.100000000000001" customHeight="1" x14ac:dyDescent="0.25"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J221" s="10"/>
      <c r="AK221" s="10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10"/>
      <c r="BM221" s="10"/>
    </row>
    <row r="222" spans="3:65" ht="20.100000000000001" customHeight="1" x14ac:dyDescent="0.25"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J222" s="10"/>
      <c r="AK222" s="10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10"/>
      <c r="BM222" s="10"/>
    </row>
    <row r="223" spans="3:65" ht="20.100000000000001" customHeight="1" x14ac:dyDescent="0.25"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J223" s="10"/>
      <c r="AK223" s="10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10"/>
      <c r="BM223" s="10"/>
    </row>
    <row r="224" spans="3:65" ht="20.100000000000001" customHeight="1" x14ac:dyDescent="0.25"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J224" s="10"/>
      <c r="AK224" s="10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10"/>
      <c r="BM224" s="10"/>
    </row>
    <row r="225" spans="3:65" ht="20.100000000000001" customHeight="1" x14ac:dyDescent="0.25"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J225" s="10"/>
      <c r="AK225" s="10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10"/>
      <c r="BM225" s="10"/>
    </row>
    <row r="226" spans="3:65" ht="20.100000000000001" customHeight="1" x14ac:dyDescent="0.25"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J226" s="10"/>
      <c r="AK226" s="10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10"/>
      <c r="BM226" s="10"/>
    </row>
    <row r="227" spans="3:65" ht="20.100000000000001" customHeight="1" x14ac:dyDescent="0.25"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J227" s="10"/>
      <c r="AK227" s="10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10"/>
      <c r="BM227" s="10"/>
    </row>
    <row r="228" spans="3:65" ht="20.100000000000001" customHeight="1" x14ac:dyDescent="0.25"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J228" s="10"/>
      <c r="AK228" s="10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10"/>
      <c r="BM228" s="10"/>
    </row>
    <row r="229" spans="3:65" ht="20.100000000000001" customHeight="1" x14ac:dyDescent="0.25"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J229" s="10"/>
      <c r="AK229" s="10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10"/>
      <c r="BM229" s="10"/>
    </row>
    <row r="230" spans="3:65" ht="20.100000000000001" customHeight="1" x14ac:dyDescent="0.25"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J230" s="10"/>
      <c r="AK230" s="10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10"/>
      <c r="BM230" s="10"/>
    </row>
    <row r="231" spans="3:65" ht="20.100000000000001" customHeight="1" x14ac:dyDescent="0.25"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J231" s="10"/>
      <c r="AK231" s="10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10"/>
      <c r="BM231" s="10"/>
    </row>
    <row r="232" spans="3:65" ht="20.100000000000001" customHeight="1" x14ac:dyDescent="0.25"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J232" s="10"/>
      <c r="AK232" s="10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10"/>
      <c r="BM232" s="10"/>
    </row>
    <row r="233" spans="3:65" ht="20.100000000000001" customHeight="1" x14ac:dyDescent="0.25"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J233" s="10"/>
      <c r="AK233" s="10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10"/>
      <c r="BM233" s="10"/>
    </row>
    <row r="234" spans="3:65" ht="20.100000000000001" customHeight="1" x14ac:dyDescent="0.25"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J234" s="10"/>
      <c r="AK234" s="10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10"/>
      <c r="BM234" s="10"/>
    </row>
    <row r="235" spans="3:65" ht="20.100000000000001" customHeight="1" x14ac:dyDescent="0.25"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J235" s="10"/>
      <c r="AK235" s="10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10"/>
      <c r="BM235" s="10"/>
    </row>
    <row r="236" spans="3:65" ht="20.100000000000001" customHeight="1" x14ac:dyDescent="0.25"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J236" s="10"/>
      <c r="AK236" s="10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10"/>
      <c r="BM236" s="10"/>
    </row>
    <row r="237" spans="3:65" ht="20.100000000000001" customHeight="1" x14ac:dyDescent="0.25"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J237" s="10"/>
      <c r="AK237" s="10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10"/>
      <c r="BM237" s="10"/>
    </row>
    <row r="238" spans="3:65" ht="20.100000000000001" customHeight="1" x14ac:dyDescent="0.25"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J238" s="10"/>
      <c r="AK238" s="10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10"/>
      <c r="BM238" s="10"/>
    </row>
    <row r="239" spans="3:65" ht="20.100000000000001" customHeight="1" x14ac:dyDescent="0.25"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J239" s="10"/>
      <c r="AK239" s="10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10"/>
      <c r="BM239" s="10"/>
    </row>
    <row r="240" spans="3:65" ht="20.100000000000001" customHeight="1" x14ac:dyDescent="0.25"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J240" s="10"/>
      <c r="AK240" s="10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10"/>
      <c r="BM240" s="10"/>
    </row>
    <row r="241" spans="3:65" ht="20.100000000000001" customHeight="1" x14ac:dyDescent="0.25"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J241" s="10"/>
      <c r="AK241" s="10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10"/>
      <c r="BM241" s="10"/>
    </row>
    <row r="242" spans="3:65" ht="20.100000000000001" customHeight="1" x14ac:dyDescent="0.25"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J242" s="10"/>
      <c r="AK242" s="10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10"/>
      <c r="BM242" s="10"/>
    </row>
    <row r="243" spans="3:65" ht="20.100000000000001" customHeight="1" x14ac:dyDescent="0.25"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J243" s="10"/>
      <c r="AK243" s="10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10"/>
      <c r="BM243" s="10"/>
    </row>
    <row r="244" spans="3:65" ht="20.100000000000001" customHeight="1" x14ac:dyDescent="0.25"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J244" s="10"/>
      <c r="AK244" s="10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10"/>
      <c r="BM244" s="10"/>
    </row>
    <row r="245" spans="3:65" ht="20.100000000000001" customHeight="1" x14ac:dyDescent="0.25"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J245" s="10"/>
      <c r="AK245" s="10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10"/>
      <c r="BM245" s="10"/>
    </row>
    <row r="246" spans="3:65" ht="20.100000000000001" customHeight="1" x14ac:dyDescent="0.25"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J246" s="10"/>
      <c r="AK246" s="10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10"/>
      <c r="BM246" s="10"/>
    </row>
    <row r="247" spans="3:65" ht="20.100000000000001" customHeight="1" x14ac:dyDescent="0.25"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J247" s="10"/>
      <c r="AK247" s="10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10"/>
      <c r="BM247" s="10"/>
    </row>
    <row r="248" spans="3:65" ht="20.100000000000001" customHeight="1" x14ac:dyDescent="0.25"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J248" s="10"/>
      <c r="AK248" s="10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10"/>
      <c r="BM248" s="10"/>
    </row>
    <row r="249" spans="3:65" ht="20.100000000000001" customHeight="1" x14ac:dyDescent="0.25"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J249" s="10"/>
      <c r="AK249" s="10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10"/>
      <c r="BM249" s="10"/>
    </row>
    <row r="250" spans="3:65" ht="20.100000000000001" customHeight="1" x14ac:dyDescent="0.25"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J250" s="10"/>
      <c r="AK250" s="10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10"/>
      <c r="BM250" s="10"/>
    </row>
    <row r="251" spans="3:65" ht="20.100000000000001" customHeight="1" x14ac:dyDescent="0.25"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J251" s="10"/>
      <c r="AK251" s="10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10"/>
      <c r="BM251" s="10"/>
    </row>
    <row r="252" spans="3:65" ht="20.100000000000001" customHeight="1" x14ac:dyDescent="0.25"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J252" s="10"/>
      <c r="AK252" s="10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10"/>
      <c r="BM252" s="10"/>
    </row>
    <row r="253" spans="3:65" ht="20.100000000000001" customHeight="1" x14ac:dyDescent="0.25"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J253" s="10"/>
      <c r="AK253" s="10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10"/>
      <c r="BM253" s="10"/>
    </row>
    <row r="254" spans="3:65" ht="20.100000000000001" customHeight="1" x14ac:dyDescent="0.25"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J254" s="10"/>
      <c r="AK254" s="10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10"/>
      <c r="BM254" s="10"/>
    </row>
    <row r="255" spans="3:65" ht="20.100000000000001" customHeight="1" x14ac:dyDescent="0.25"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J255" s="10"/>
      <c r="AK255" s="10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10"/>
      <c r="BM255" s="10"/>
    </row>
    <row r="256" spans="3:65" ht="20.100000000000001" customHeight="1" x14ac:dyDescent="0.25"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J256" s="10"/>
      <c r="AK256" s="10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10"/>
      <c r="BM256" s="10"/>
    </row>
    <row r="257" spans="3:65" ht="20.100000000000001" customHeight="1" x14ac:dyDescent="0.25"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J257" s="10"/>
      <c r="AK257" s="10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10"/>
      <c r="BM257" s="10"/>
    </row>
    <row r="258" spans="3:65" ht="20.100000000000001" customHeight="1" x14ac:dyDescent="0.25"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J258" s="10"/>
      <c r="AK258" s="10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10"/>
      <c r="BM258" s="10"/>
    </row>
    <row r="259" spans="3:65" ht="20.100000000000001" customHeight="1" x14ac:dyDescent="0.25"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J259" s="10"/>
      <c r="AK259" s="10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10"/>
      <c r="BM259" s="10"/>
    </row>
    <row r="260" spans="3:65" ht="20.100000000000001" customHeight="1" x14ac:dyDescent="0.25"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J260" s="10"/>
      <c r="AK260" s="10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10"/>
      <c r="BM260" s="10"/>
    </row>
    <row r="261" spans="3:65" ht="20.100000000000001" customHeight="1" x14ac:dyDescent="0.25"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J261" s="10"/>
      <c r="AK261" s="10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10"/>
      <c r="BM261" s="10"/>
    </row>
    <row r="262" spans="3:65" ht="20.100000000000001" customHeight="1" x14ac:dyDescent="0.25"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J262" s="10"/>
      <c r="AK262" s="10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10"/>
      <c r="BM262" s="10"/>
    </row>
    <row r="263" spans="3:65" ht="20.100000000000001" customHeight="1" x14ac:dyDescent="0.25"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J263" s="10"/>
      <c r="AK263" s="10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10"/>
      <c r="BM263" s="10"/>
    </row>
    <row r="264" spans="3:65" ht="20.100000000000001" customHeight="1" x14ac:dyDescent="0.25"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J264" s="10"/>
      <c r="AK264" s="10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10"/>
      <c r="BM264" s="10"/>
    </row>
    <row r="265" spans="3:65" ht="20.100000000000001" customHeight="1" x14ac:dyDescent="0.25"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J265" s="10"/>
      <c r="AK265" s="10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10"/>
      <c r="BM265" s="10"/>
    </row>
    <row r="266" spans="3:65" ht="20.100000000000001" customHeight="1" x14ac:dyDescent="0.25"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J266" s="10"/>
      <c r="AK266" s="10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10"/>
      <c r="BM266" s="10"/>
    </row>
    <row r="267" spans="3:65" ht="20.100000000000001" customHeight="1" x14ac:dyDescent="0.25"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J267" s="10"/>
      <c r="AK267" s="10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10"/>
      <c r="BM267" s="10"/>
    </row>
    <row r="268" spans="3:65" ht="20.100000000000001" customHeight="1" x14ac:dyDescent="0.25">
      <c r="C268" s="10"/>
      <c r="D268" s="10"/>
      <c r="E268" s="10"/>
      <c r="F268" s="10"/>
      <c r="G268" s="10"/>
      <c r="H268" s="10"/>
      <c r="I268" s="10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</row>
    <row r="269" spans="3:65" ht="20.100000000000001" customHeight="1" x14ac:dyDescent="0.25">
      <c r="C269" s="10"/>
      <c r="D269" s="10"/>
      <c r="E269" s="10"/>
      <c r="F269" s="10"/>
      <c r="G269" s="10"/>
      <c r="H269" s="10"/>
      <c r="I269" s="10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</row>
    <row r="270" spans="3:65" ht="20.100000000000001" customHeight="1" x14ac:dyDescent="0.25">
      <c r="C270" s="10"/>
      <c r="D270" s="10"/>
      <c r="E270" s="10"/>
      <c r="F270" s="10"/>
      <c r="G270" s="10"/>
      <c r="H270" s="10"/>
      <c r="I270" s="10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</row>
    <row r="271" spans="3:65" ht="20.100000000000001" customHeight="1" x14ac:dyDescent="0.25">
      <c r="C271" s="10"/>
      <c r="D271" s="10"/>
      <c r="E271" s="10"/>
      <c r="F271" s="10"/>
      <c r="G271" s="10"/>
      <c r="H271" s="10"/>
      <c r="I271" s="10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</row>
    <row r="272" spans="3:65" ht="20.100000000000001" customHeight="1" x14ac:dyDescent="0.25">
      <c r="C272" s="10"/>
      <c r="D272" s="10"/>
      <c r="E272" s="10"/>
      <c r="F272" s="10"/>
      <c r="G272" s="10"/>
      <c r="H272" s="10"/>
      <c r="I272" s="10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</row>
    <row r="273" spans="3:65" ht="20.100000000000001" customHeight="1" x14ac:dyDescent="0.25">
      <c r="C273" s="10"/>
      <c r="D273" s="10"/>
      <c r="E273" s="10"/>
      <c r="F273" s="10"/>
      <c r="G273" s="10"/>
      <c r="H273" s="10"/>
      <c r="I273" s="10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</row>
    <row r="274" spans="3:65" ht="20.100000000000001" customHeight="1" x14ac:dyDescent="0.25">
      <c r="C274" s="10"/>
      <c r="D274" s="10"/>
      <c r="E274" s="10"/>
      <c r="F274" s="10"/>
      <c r="G274" s="10"/>
      <c r="H274" s="10"/>
      <c r="I274" s="10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</row>
    <row r="275" spans="3:65" ht="20.100000000000001" customHeight="1" x14ac:dyDescent="0.25">
      <c r="C275" s="10"/>
      <c r="D275" s="10"/>
      <c r="E275" s="10"/>
      <c r="F275" s="10"/>
      <c r="G275" s="10"/>
      <c r="H275" s="10"/>
      <c r="I275" s="10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</row>
    <row r="276" spans="3:65" ht="20.100000000000001" customHeight="1" x14ac:dyDescent="0.25">
      <c r="C276" s="10"/>
      <c r="D276" s="10"/>
      <c r="E276" s="10"/>
      <c r="F276" s="10"/>
      <c r="G276" s="10"/>
      <c r="H276" s="10"/>
      <c r="I276" s="10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</row>
    <row r="277" spans="3:65" ht="20.100000000000001" customHeight="1" x14ac:dyDescent="0.25">
      <c r="C277" s="10"/>
      <c r="D277" s="10"/>
      <c r="E277" s="10"/>
      <c r="F277" s="10"/>
      <c r="G277" s="10"/>
      <c r="H277" s="10"/>
      <c r="I277" s="10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</row>
    <row r="278" spans="3:65" ht="20.100000000000001" customHeight="1" x14ac:dyDescent="0.25">
      <c r="C278" s="10"/>
      <c r="D278" s="10"/>
      <c r="E278" s="10"/>
      <c r="F278" s="10"/>
      <c r="G278" s="10"/>
      <c r="H278" s="10"/>
      <c r="I278" s="10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</row>
    <row r="279" spans="3:65" ht="20.100000000000001" customHeight="1" x14ac:dyDescent="0.25">
      <c r="C279" s="10"/>
      <c r="D279" s="10"/>
      <c r="E279" s="10"/>
      <c r="F279" s="10"/>
      <c r="G279" s="10"/>
      <c r="H279" s="10"/>
      <c r="I279" s="10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</row>
    <row r="280" spans="3:65" ht="20.100000000000001" customHeight="1" x14ac:dyDescent="0.25">
      <c r="C280" s="10"/>
      <c r="D280" s="10"/>
      <c r="E280" s="10"/>
      <c r="F280" s="10"/>
      <c r="G280" s="10"/>
      <c r="H280" s="10"/>
      <c r="I280" s="10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</row>
    <row r="281" spans="3:65" ht="20.100000000000001" customHeight="1" x14ac:dyDescent="0.25">
      <c r="C281" s="10"/>
      <c r="D281" s="10"/>
      <c r="E281" s="10"/>
      <c r="F281" s="10"/>
      <c r="G281" s="10"/>
      <c r="H281" s="10"/>
      <c r="I281" s="10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</row>
    <row r="282" spans="3:65" ht="20.100000000000001" customHeight="1" x14ac:dyDescent="0.25">
      <c r="C282" s="10"/>
      <c r="D282" s="10"/>
      <c r="E282" s="10"/>
      <c r="F282" s="10"/>
      <c r="G282" s="10"/>
      <c r="H282" s="10"/>
      <c r="I282" s="10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</row>
    <row r="283" spans="3:65" ht="20.100000000000001" customHeight="1" x14ac:dyDescent="0.25">
      <c r="C283" s="10"/>
      <c r="D283" s="10"/>
      <c r="E283" s="10"/>
      <c r="F283" s="10"/>
      <c r="G283" s="10"/>
      <c r="H283" s="10"/>
      <c r="I283" s="10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</row>
    <row r="284" spans="3:65" ht="20.100000000000001" customHeight="1" x14ac:dyDescent="0.25">
      <c r="C284" s="10"/>
      <c r="D284" s="10"/>
      <c r="E284" s="10"/>
      <c r="F284" s="10"/>
      <c r="G284" s="10"/>
      <c r="H284" s="10"/>
      <c r="I284" s="10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</row>
    <row r="285" spans="3:65" ht="20.100000000000001" customHeight="1" x14ac:dyDescent="0.25">
      <c r="C285" s="10"/>
      <c r="D285" s="10"/>
      <c r="E285" s="10"/>
      <c r="F285" s="10"/>
      <c r="G285" s="10"/>
      <c r="H285" s="10"/>
      <c r="I285" s="10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</row>
    <row r="286" spans="3:65" ht="20.100000000000001" customHeight="1" x14ac:dyDescent="0.25">
      <c r="C286" s="10"/>
      <c r="D286" s="10"/>
      <c r="E286" s="10"/>
      <c r="F286" s="10"/>
      <c r="G286" s="10"/>
      <c r="H286" s="10"/>
      <c r="I286" s="10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</row>
    <row r="287" spans="3:65" ht="20.100000000000001" customHeight="1" x14ac:dyDescent="0.25">
      <c r="C287" s="10"/>
      <c r="D287" s="10"/>
      <c r="E287" s="10"/>
      <c r="F287" s="10"/>
      <c r="G287" s="10"/>
      <c r="H287" s="10"/>
      <c r="I287" s="10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</row>
    <row r="288" spans="3:65" ht="20.100000000000001" customHeight="1" x14ac:dyDescent="0.25">
      <c r="C288" s="10"/>
      <c r="D288" s="10"/>
      <c r="E288" s="10"/>
      <c r="F288" s="10"/>
      <c r="G288" s="10"/>
      <c r="H288" s="10"/>
      <c r="I288" s="10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</row>
    <row r="289" spans="3:65" ht="20.100000000000001" customHeight="1" x14ac:dyDescent="0.25">
      <c r="C289" s="10"/>
      <c r="D289" s="10"/>
      <c r="E289" s="10"/>
      <c r="F289" s="10"/>
      <c r="G289" s="10"/>
      <c r="H289" s="10"/>
      <c r="I289" s="10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</row>
    <row r="290" spans="3:65" ht="20.100000000000001" customHeight="1" x14ac:dyDescent="0.25">
      <c r="C290" s="10"/>
      <c r="D290" s="10"/>
      <c r="E290" s="10"/>
      <c r="F290" s="10"/>
      <c r="G290" s="10"/>
      <c r="H290" s="10"/>
      <c r="I290" s="10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</row>
    <row r="291" spans="3:65" ht="20.100000000000001" customHeight="1" x14ac:dyDescent="0.25">
      <c r="C291" s="10"/>
      <c r="D291" s="10"/>
      <c r="E291" s="10"/>
      <c r="F291" s="10"/>
      <c r="G291" s="10"/>
      <c r="H291" s="10"/>
      <c r="I291" s="10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</row>
    <row r="292" spans="3:65" ht="20.100000000000001" customHeight="1" x14ac:dyDescent="0.25">
      <c r="C292" s="10"/>
      <c r="D292" s="10"/>
      <c r="E292" s="10"/>
      <c r="F292" s="10"/>
      <c r="G292" s="10"/>
      <c r="H292" s="10"/>
      <c r="I292" s="10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</row>
    <row r="293" spans="3:65" ht="20.100000000000001" customHeight="1" x14ac:dyDescent="0.25">
      <c r="C293" s="10"/>
      <c r="D293" s="10"/>
      <c r="E293" s="10"/>
      <c r="F293" s="10"/>
      <c r="G293" s="10"/>
      <c r="H293" s="10"/>
      <c r="I293" s="10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</row>
    <row r="294" spans="3:65" ht="20.100000000000001" customHeight="1" x14ac:dyDescent="0.25">
      <c r="C294" s="10"/>
      <c r="D294" s="10"/>
      <c r="E294" s="10"/>
      <c r="F294" s="10"/>
      <c r="G294" s="10"/>
      <c r="H294" s="10"/>
      <c r="I294" s="10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</row>
    <row r="295" spans="3:65" ht="20.100000000000001" customHeight="1" x14ac:dyDescent="0.25">
      <c r="C295" s="10"/>
      <c r="D295" s="10"/>
      <c r="E295" s="10"/>
      <c r="F295" s="10"/>
      <c r="G295" s="10"/>
      <c r="H295" s="10"/>
      <c r="I295" s="10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</row>
    <row r="296" spans="3:65" ht="20.100000000000001" customHeight="1" x14ac:dyDescent="0.25">
      <c r="C296" s="10"/>
      <c r="D296" s="10"/>
      <c r="E296" s="10"/>
      <c r="F296" s="10"/>
      <c r="G296" s="10"/>
      <c r="H296" s="10"/>
      <c r="I296" s="10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</row>
    <row r="297" spans="3:65" ht="20.100000000000001" customHeight="1" x14ac:dyDescent="0.25">
      <c r="C297" s="10"/>
      <c r="D297" s="10"/>
      <c r="E297" s="10"/>
      <c r="F297" s="10"/>
      <c r="G297" s="10"/>
      <c r="H297" s="10"/>
      <c r="I297" s="10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</row>
    <row r="298" spans="3:65" ht="20.100000000000001" customHeight="1" x14ac:dyDescent="0.25">
      <c r="C298" s="10"/>
      <c r="D298" s="10"/>
      <c r="E298" s="10"/>
      <c r="F298" s="10"/>
      <c r="G298" s="10"/>
      <c r="H298" s="10"/>
      <c r="I298" s="10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</row>
    <row r="299" spans="3:65" ht="20.100000000000001" customHeight="1" x14ac:dyDescent="0.25">
      <c r="C299" s="10"/>
      <c r="D299" s="10"/>
      <c r="E299" s="10"/>
      <c r="F299" s="10"/>
      <c r="G299" s="10"/>
      <c r="H299" s="10"/>
      <c r="I299" s="10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</row>
    <row r="300" spans="3:65" ht="20.100000000000001" customHeight="1" x14ac:dyDescent="0.25">
      <c r="C300" s="10"/>
      <c r="D300" s="10"/>
      <c r="E300" s="10"/>
      <c r="F300" s="10"/>
      <c r="G300" s="10"/>
      <c r="H300" s="10"/>
      <c r="I300" s="10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</row>
    <row r="301" spans="3:65" ht="20.100000000000001" customHeight="1" x14ac:dyDescent="0.25">
      <c r="C301" s="10"/>
      <c r="D301" s="10"/>
      <c r="E301" s="10"/>
      <c r="F301" s="10"/>
      <c r="G301" s="10"/>
      <c r="H301" s="10"/>
      <c r="I301" s="10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</row>
    <row r="302" spans="3:65" ht="20.100000000000001" customHeight="1" x14ac:dyDescent="0.25">
      <c r="C302" s="10"/>
      <c r="D302" s="10"/>
      <c r="E302" s="10"/>
      <c r="F302" s="10"/>
      <c r="G302" s="10"/>
      <c r="H302" s="10"/>
      <c r="I302" s="10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</row>
    <row r="303" spans="3:65" ht="20.100000000000001" customHeight="1" x14ac:dyDescent="0.25">
      <c r="C303" s="10"/>
      <c r="D303" s="10"/>
      <c r="E303" s="10"/>
      <c r="F303" s="10"/>
      <c r="G303" s="10"/>
      <c r="H303" s="10"/>
      <c r="I303" s="10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</row>
    <row r="304" spans="3:65" ht="20.100000000000001" customHeight="1" x14ac:dyDescent="0.25">
      <c r="C304" s="10"/>
      <c r="D304" s="10"/>
      <c r="E304" s="10"/>
      <c r="F304" s="10"/>
      <c r="G304" s="10"/>
      <c r="H304" s="10"/>
      <c r="I304" s="10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</row>
    <row r="305" spans="3:54" ht="20.100000000000001" customHeight="1" x14ac:dyDescent="0.25">
      <c r="C305" s="10"/>
      <c r="D305" s="10"/>
      <c r="E305" s="10"/>
      <c r="F305" s="10"/>
      <c r="G305" s="10"/>
      <c r="H305" s="10"/>
      <c r="I305" s="10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</row>
    <row r="306" spans="3:54" ht="20.100000000000001" customHeight="1" x14ac:dyDescent="0.25">
      <c r="C306" s="10"/>
      <c r="D306" s="10"/>
      <c r="E306" s="10"/>
      <c r="F306" s="10"/>
      <c r="G306" s="10"/>
      <c r="H306" s="10"/>
      <c r="I306" s="10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</row>
    <row r="307" spans="3:54" ht="20.100000000000001" customHeight="1" x14ac:dyDescent="0.25">
      <c r="C307" s="10"/>
      <c r="D307" s="10"/>
      <c r="E307" s="10"/>
      <c r="F307" s="10"/>
      <c r="G307" s="10"/>
      <c r="H307" s="10"/>
      <c r="I307" s="10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</row>
    <row r="308" spans="3:54" ht="20.100000000000001" customHeight="1" x14ac:dyDescent="0.25">
      <c r="C308" s="10"/>
      <c r="D308" s="10"/>
      <c r="E308" s="10"/>
      <c r="F308" s="10"/>
      <c r="G308" s="10"/>
      <c r="H308" s="10"/>
      <c r="I308" s="10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</row>
    <row r="309" spans="3:54" ht="20.100000000000001" customHeight="1" x14ac:dyDescent="0.25">
      <c r="C309" s="10"/>
      <c r="D309" s="10"/>
      <c r="E309" s="10"/>
      <c r="F309" s="10"/>
      <c r="G309" s="10"/>
      <c r="H309" s="10"/>
      <c r="I309" s="10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</row>
    <row r="310" spans="3:54" ht="20.100000000000001" customHeight="1" x14ac:dyDescent="0.25">
      <c r="C310" s="10"/>
      <c r="D310" s="10"/>
      <c r="E310" s="10"/>
      <c r="F310" s="10"/>
      <c r="G310" s="10"/>
      <c r="H310" s="10"/>
      <c r="I310" s="10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</row>
    <row r="311" spans="3:54" ht="20.100000000000001" customHeight="1" x14ac:dyDescent="0.25">
      <c r="C311" s="10"/>
      <c r="D311" s="10"/>
      <c r="E311" s="10"/>
      <c r="F311" s="10"/>
      <c r="G311" s="10"/>
      <c r="H311" s="10"/>
      <c r="I311" s="10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</row>
    <row r="312" spans="3:54" ht="20.100000000000001" customHeight="1" x14ac:dyDescent="0.25">
      <c r="C312" s="10"/>
      <c r="D312" s="10"/>
      <c r="E312" s="10"/>
      <c r="F312" s="10"/>
      <c r="G312" s="10"/>
      <c r="H312" s="10"/>
      <c r="I312" s="10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</row>
    <row r="313" spans="3:54" ht="20.100000000000001" customHeight="1" x14ac:dyDescent="0.25">
      <c r="C313" s="10"/>
      <c r="D313" s="10"/>
      <c r="E313" s="10"/>
      <c r="F313" s="10"/>
      <c r="G313" s="10"/>
      <c r="H313" s="10"/>
      <c r="I313" s="10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</row>
    <row r="314" spans="3:54" ht="20.100000000000001" customHeight="1" x14ac:dyDescent="0.25">
      <c r="C314" s="10"/>
      <c r="D314" s="10"/>
      <c r="E314" s="10"/>
      <c r="F314" s="10"/>
      <c r="G314" s="10"/>
      <c r="H314" s="10"/>
      <c r="I314" s="10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</row>
    <row r="315" spans="3:54" ht="20.100000000000001" customHeight="1" x14ac:dyDescent="0.25">
      <c r="C315" s="10"/>
      <c r="D315" s="10"/>
      <c r="E315" s="10"/>
      <c r="F315" s="10"/>
      <c r="G315" s="10"/>
      <c r="H315" s="10"/>
      <c r="I315" s="10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</row>
    <row r="316" spans="3:54" ht="20.100000000000001" customHeight="1" x14ac:dyDescent="0.25">
      <c r="C316" s="10"/>
      <c r="D316" s="10"/>
      <c r="E316" s="10"/>
      <c r="F316" s="10"/>
      <c r="G316" s="10"/>
      <c r="H316" s="10"/>
      <c r="I316" s="10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</row>
    <row r="317" spans="3:54" ht="20.100000000000001" customHeight="1" x14ac:dyDescent="0.25">
      <c r="C317" s="10"/>
      <c r="D317" s="10"/>
      <c r="E317" s="10"/>
      <c r="F317" s="10"/>
      <c r="G317" s="10"/>
      <c r="H317" s="10"/>
      <c r="I317" s="10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</row>
    <row r="318" spans="3:54" ht="20.100000000000001" customHeight="1" x14ac:dyDescent="0.25">
      <c r="C318" s="10"/>
      <c r="D318" s="10"/>
      <c r="E318" s="10"/>
      <c r="F318" s="10"/>
      <c r="G318" s="10"/>
      <c r="H318" s="10"/>
      <c r="I318" s="10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</row>
    <row r="319" spans="3:54" ht="20.100000000000001" customHeight="1" x14ac:dyDescent="0.25">
      <c r="C319" s="10"/>
      <c r="D319" s="10"/>
      <c r="E319" s="10"/>
      <c r="F319" s="10"/>
      <c r="G319" s="10"/>
      <c r="H319" s="10"/>
      <c r="I319" s="10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</row>
    <row r="320" spans="3:54" ht="20.100000000000001" customHeight="1" x14ac:dyDescent="0.25">
      <c r="C320" s="10"/>
      <c r="D320" s="10"/>
      <c r="E320" s="10"/>
      <c r="F320" s="10"/>
      <c r="G320" s="10"/>
      <c r="H320" s="10"/>
      <c r="I320" s="10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</row>
    <row r="321" spans="3:54" ht="20.100000000000001" customHeight="1" x14ac:dyDescent="0.25">
      <c r="C321" s="10"/>
      <c r="D321" s="10"/>
      <c r="E321" s="10"/>
      <c r="F321" s="10"/>
      <c r="G321" s="10"/>
      <c r="H321" s="10"/>
      <c r="I321" s="10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</row>
    <row r="322" spans="3:54" ht="20.100000000000001" customHeight="1" x14ac:dyDescent="0.25">
      <c r="C322" s="10"/>
      <c r="D322" s="10"/>
      <c r="E322" s="10"/>
      <c r="F322" s="10"/>
      <c r="G322" s="10"/>
      <c r="H322" s="10"/>
      <c r="I322" s="10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</row>
    <row r="323" spans="3:54" ht="20.100000000000001" customHeight="1" x14ac:dyDescent="0.25">
      <c r="C323" s="10"/>
      <c r="D323" s="10"/>
      <c r="E323" s="10"/>
      <c r="F323" s="10"/>
      <c r="G323" s="10"/>
      <c r="H323" s="10"/>
      <c r="I323" s="10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</row>
    <row r="324" spans="3:54" ht="20.100000000000001" customHeight="1" x14ac:dyDescent="0.25">
      <c r="C324" s="10"/>
      <c r="D324" s="10"/>
      <c r="E324" s="10"/>
      <c r="F324" s="10"/>
      <c r="G324" s="10"/>
      <c r="H324" s="10"/>
      <c r="I324" s="10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</row>
    <row r="325" spans="3:54" ht="20.100000000000001" customHeight="1" x14ac:dyDescent="0.25">
      <c r="C325" s="10"/>
      <c r="D325" s="10"/>
      <c r="E325" s="10"/>
      <c r="F325" s="10"/>
      <c r="G325" s="10"/>
      <c r="H325" s="10"/>
      <c r="I325" s="10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</row>
    <row r="326" spans="3:54" ht="20.100000000000001" customHeight="1" x14ac:dyDescent="0.25">
      <c r="C326" s="10"/>
      <c r="D326" s="10"/>
      <c r="E326" s="10"/>
      <c r="F326" s="10"/>
      <c r="G326" s="10"/>
      <c r="H326" s="10"/>
      <c r="I326" s="10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</row>
    <row r="327" spans="3:54" ht="20.100000000000001" customHeight="1" x14ac:dyDescent="0.25">
      <c r="C327" s="10"/>
      <c r="D327" s="10"/>
      <c r="E327" s="10"/>
      <c r="F327" s="10"/>
      <c r="G327" s="10"/>
      <c r="H327" s="10"/>
      <c r="I327" s="10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</row>
    <row r="328" spans="3:54" ht="20.100000000000001" customHeight="1" x14ac:dyDescent="0.25">
      <c r="C328" s="10"/>
      <c r="D328" s="10"/>
      <c r="E328" s="10"/>
      <c r="F328" s="10"/>
      <c r="G328" s="10"/>
      <c r="H328" s="10"/>
      <c r="I328" s="10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</row>
    <row r="329" spans="3:54" ht="20.100000000000001" customHeight="1" x14ac:dyDescent="0.25">
      <c r="C329" s="10"/>
      <c r="D329" s="10"/>
      <c r="E329" s="10"/>
      <c r="F329" s="10"/>
      <c r="G329" s="10"/>
      <c r="H329" s="10"/>
      <c r="I329" s="10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</row>
    <row r="330" spans="3:54" ht="20.100000000000001" customHeight="1" x14ac:dyDescent="0.25">
      <c r="C330" s="10"/>
      <c r="D330" s="10"/>
      <c r="E330" s="10"/>
      <c r="F330" s="10"/>
      <c r="G330" s="10"/>
      <c r="H330" s="10"/>
      <c r="I330" s="10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</row>
    <row r="331" spans="3:54" ht="20.100000000000001" customHeight="1" x14ac:dyDescent="0.25">
      <c r="C331" s="10"/>
      <c r="D331" s="10"/>
      <c r="E331" s="10"/>
      <c r="F331" s="10"/>
      <c r="G331" s="10"/>
      <c r="H331" s="10"/>
      <c r="I331" s="10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</row>
    <row r="332" spans="3:54" ht="20.100000000000001" customHeight="1" x14ac:dyDescent="0.25">
      <c r="C332" s="10"/>
      <c r="D332" s="10"/>
      <c r="E332" s="10"/>
      <c r="F332" s="10"/>
      <c r="G332" s="10"/>
      <c r="H332" s="10"/>
      <c r="I332" s="10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</row>
    <row r="333" spans="3:54" ht="20.100000000000001" customHeight="1" x14ac:dyDescent="0.25">
      <c r="C333" s="10"/>
      <c r="D333" s="10"/>
      <c r="E333" s="10"/>
      <c r="F333" s="10"/>
      <c r="G333" s="10"/>
      <c r="H333" s="10"/>
      <c r="I333" s="10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</row>
    <row r="334" spans="3:54" ht="20.100000000000001" customHeight="1" x14ac:dyDescent="0.25">
      <c r="C334" s="10"/>
      <c r="D334" s="10"/>
      <c r="E334" s="10"/>
      <c r="F334" s="10"/>
      <c r="G334" s="10"/>
      <c r="H334" s="10"/>
      <c r="I334" s="10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</row>
    <row r="335" spans="3:54" ht="20.100000000000001" customHeight="1" x14ac:dyDescent="0.25">
      <c r="C335" s="10"/>
      <c r="D335" s="10"/>
      <c r="E335" s="10"/>
      <c r="F335" s="10"/>
      <c r="G335" s="10"/>
      <c r="H335" s="10"/>
      <c r="I335" s="10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</row>
    <row r="336" spans="3:54" ht="20.100000000000001" customHeight="1" x14ac:dyDescent="0.25">
      <c r="C336" s="10"/>
      <c r="D336" s="10"/>
      <c r="E336" s="10"/>
      <c r="F336" s="10"/>
      <c r="G336" s="10"/>
      <c r="H336" s="10"/>
      <c r="I336" s="10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</row>
    <row r="337" spans="3:54" ht="20.100000000000001" customHeight="1" x14ac:dyDescent="0.25">
      <c r="C337" s="10"/>
      <c r="D337" s="10"/>
      <c r="E337" s="10"/>
      <c r="F337" s="10"/>
      <c r="G337" s="10"/>
      <c r="H337" s="10"/>
      <c r="I337" s="10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</row>
    <row r="338" spans="3:54" ht="20.100000000000001" customHeight="1" x14ac:dyDescent="0.25">
      <c r="C338" s="10"/>
      <c r="D338" s="10"/>
      <c r="E338" s="10"/>
      <c r="F338" s="10"/>
      <c r="G338" s="10"/>
      <c r="H338" s="10"/>
      <c r="I338" s="10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</row>
    <row r="339" spans="3:54" ht="20.100000000000001" customHeight="1" x14ac:dyDescent="0.25">
      <c r="C339" s="10"/>
      <c r="D339" s="10"/>
      <c r="E339" s="10"/>
      <c r="F339" s="10"/>
      <c r="G339" s="10"/>
      <c r="H339" s="10"/>
      <c r="I339" s="10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</row>
    <row r="340" spans="3:54" ht="20.100000000000001" customHeight="1" x14ac:dyDescent="0.25">
      <c r="C340" s="10"/>
      <c r="D340" s="10"/>
      <c r="E340" s="10"/>
      <c r="F340" s="10"/>
      <c r="G340" s="10"/>
      <c r="H340" s="10"/>
      <c r="I340" s="10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</row>
    <row r="341" spans="3:54" ht="20.100000000000001" customHeight="1" x14ac:dyDescent="0.25">
      <c r="C341" s="10"/>
      <c r="D341" s="10"/>
      <c r="E341" s="10"/>
      <c r="F341" s="10"/>
      <c r="G341" s="10"/>
      <c r="H341" s="10"/>
      <c r="I341" s="10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</row>
    <row r="342" spans="3:54" ht="20.100000000000001" customHeight="1" x14ac:dyDescent="0.25">
      <c r="C342" s="10"/>
      <c r="D342" s="10"/>
      <c r="E342" s="10"/>
      <c r="F342" s="10"/>
      <c r="G342" s="10"/>
      <c r="H342" s="10"/>
      <c r="I342" s="10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</row>
    <row r="343" spans="3:54" ht="20.100000000000001" customHeight="1" x14ac:dyDescent="0.25">
      <c r="C343" s="10"/>
      <c r="D343" s="10"/>
      <c r="E343" s="10"/>
      <c r="F343" s="10"/>
      <c r="G343" s="10"/>
      <c r="H343" s="10"/>
      <c r="I343" s="10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</row>
    <row r="344" spans="3:54" ht="20.100000000000001" customHeight="1" x14ac:dyDescent="0.25">
      <c r="C344" s="10"/>
      <c r="D344" s="10"/>
      <c r="E344" s="10"/>
      <c r="F344" s="10"/>
      <c r="G344" s="10"/>
      <c r="H344" s="10"/>
      <c r="I344" s="10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</row>
    <row r="345" spans="3:54" ht="20.100000000000001" customHeight="1" x14ac:dyDescent="0.25">
      <c r="C345" s="10"/>
      <c r="D345" s="10"/>
      <c r="E345" s="10"/>
      <c r="F345" s="10"/>
      <c r="G345" s="10"/>
      <c r="H345" s="10"/>
      <c r="I345" s="10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</row>
    <row r="346" spans="3:54" ht="20.100000000000001" customHeight="1" x14ac:dyDescent="0.25">
      <c r="C346" s="10"/>
      <c r="D346" s="10"/>
      <c r="E346" s="10"/>
      <c r="F346" s="10"/>
      <c r="G346" s="10"/>
      <c r="H346" s="10"/>
      <c r="I346" s="10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</row>
    <row r="347" spans="3:54" ht="20.100000000000001" customHeight="1" x14ac:dyDescent="0.25">
      <c r="C347" s="10"/>
      <c r="D347" s="10"/>
      <c r="E347" s="10"/>
      <c r="F347" s="10"/>
      <c r="G347" s="10"/>
      <c r="H347" s="10"/>
      <c r="I347" s="10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</row>
    <row r="348" spans="3:54" ht="20.100000000000001" customHeight="1" x14ac:dyDescent="0.25">
      <c r="C348" s="10"/>
      <c r="D348" s="10"/>
      <c r="E348" s="10"/>
      <c r="F348" s="10"/>
      <c r="G348" s="10"/>
      <c r="H348" s="10"/>
      <c r="I348" s="10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</row>
    <row r="349" spans="3:54" ht="20.100000000000001" customHeight="1" x14ac:dyDescent="0.25">
      <c r="C349" s="10"/>
      <c r="D349" s="10"/>
      <c r="E349" s="10"/>
      <c r="F349" s="10"/>
      <c r="G349" s="10"/>
      <c r="H349" s="10"/>
      <c r="I349" s="10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</row>
    <row r="350" spans="3:54" ht="20.100000000000001" customHeight="1" x14ac:dyDescent="0.25">
      <c r="C350" s="10"/>
      <c r="D350" s="10"/>
      <c r="E350" s="10"/>
      <c r="F350" s="10"/>
      <c r="G350" s="10"/>
      <c r="H350" s="10"/>
      <c r="I350" s="10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</row>
    <row r="351" spans="3:54" ht="20.100000000000001" customHeight="1" x14ac:dyDescent="0.25">
      <c r="C351" s="10"/>
      <c r="D351" s="10"/>
      <c r="E351" s="10"/>
      <c r="F351" s="10"/>
      <c r="G351" s="10"/>
      <c r="H351" s="10"/>
      <c r="I351" s="10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</row>
    <row r="352" spans="3:54" ht="20.100000000000001" customHeight="1" x14ac:dyDescent="0.25">
      <c r="C352" s="10"/>
      <c r="D352" s="10"/>
      <c r="E352" s="10"/>
      <c r="F352" s="10"/>
      <c r="G352" s="10"/>
      <c r="H352" s="10"/>
      <c r="I352" s="10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</row>
    <row r="353" spans="3:54" ht="20.100000000000001" customHeight="1" x14ac:dyDescent="0.25">
      <c r="C353" s="10"/>
      <c r="D353" s="10"/>
      <c r="E353" s="10"/>
      <c r="F353" s="10"/>
      <c r="G353" s="10"/>
      <c r="H353" s="10"/>
      <c r="I353" s="10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</row>
    <row r="354" spans="3:54" ht="20.100000000000001" customHeight="1" x14ac:dyDescent="0.25">
      <c r="C354" s="10"/>
      <c r="D354" s="10"/>
      <c r="E354" s="10"/>
      <c r="F354" s="10"/>
      <c r="G354" s="10"/>
      <c r="H354" s="10"/>
      <c r="I354" s="10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</row>
    <row r="355" spans="3:54" ht="20.100000000000001" customHeight="1" x14ac:dyDescent="0.25">
      <c r="C355" s="10"/>
      <c r="D355" s="10"/>
      <c r="E355" s="10"/>
      <c r="F355" s="10"/>
      <c r="G355" s="10"/>
      <c r="H355" s="10"/>
      <c r="I355" s="10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</row>
    <row r="356" spans="3:54" ht="20.100000000000001" customHeight="1" x14ac:dyDescent="0.25">
      <c r="C356" s="10"/>
      <c r="D356" s="10"/>
      <c r="E356" s="10"/>
      <c r="F356" s="10"/>
      <c r="G356" s="10"/>
      <c r="H356" s="10"/>
      <c r="I356" s="10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</row>
    <row r="357" spans="3:54" ht="20.100000000000001" customHeight="1" x14ac:dyDescent="0.25">
      <c r="C357" s="10"/>
      <c r="D357" s="10"/>
      <c r="E357" s="10"/>
      <c r="F357" s="10"/>
      <c r="G357" s="10"/>
      <c r="H357" s="10"/>
      <c r="I357" s="10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</row>
    <row r="358" spans="3:54" ht="20.100000000000001" customHeight="1" x14ac:dyDescent="0.25">
      <c r="C358" s="10"/>
      <c r="D358" s="10"/>
      <c r="E358" s="10"/>
      <c r="F358" s="10"/>
      <c r="G358" s="10"/>
      <c r="H358" s="10"/>
      <c r="I358" s="10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</row>
    <row r="359" spans="3:54" ht="20.100000000000001" customHeight="1" x14ac:dyDescent="0.25">
      <c r="C359" s="10"/>
      <c r="D359" s="10"/>
      <c r="E359" s="10"/>
      <c r="F359" s="10"/>
      <c r="G359" s="10"/>
      <c r="H359" s="10"/>
      <c r="I359" s="10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</row>
    <row r="360" spans="3:54" ht="20.100000000000001" customHeight="1" x14ac:dyDescent="0.25">
      <c r="C360" s="10"/>
      <c r="D360" s="10"/>
      <c r="E360" s="10"/>
      <c r="F360" s="10"/>
      <c r="G360" s="10"/>
      <c r="H360" s="10"/>
      <c r="I360" s="10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</row>
    <row r="361" spans="3:54" ht="20.100000000000001" customHeight="1" x14ac:dyDescent="0.25">
      <c r="C361" s="10"/>
      <c r="D361" s="10"/>
      <c r="E361" s="10"/>
      <c r="F361" s="10"/>
      <c r="G361" s="10"/>
      <c r="H361" s="10"/>
      <c r="I361" s="10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</row>
    <row r="362" spans="3:54" ht="20.100000000000001" customHeight="1" x14ac:dyDescent="0.25">
      <c r="C362" s="10"/>
      <c r="D362" s="10"/>
      <c r="E362" s="10"/>
      <c r="F362" s="10"/>
      <c r="G362" s="10"/>
      <c r="H362" s="10"/>
      <c r="I362" s="10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</row>
    <row r="363" spans="3:54" ht="20.100000000000001" customHeight="1" x14ac:dyDescent="0.25">
      <c r="C363" s="10"/>
      <c r="D363" s="10"/>
      <c r="E363" s="10"/>
      <c r="F363" s="10"/>
      <c r="G363" s="10"/>
      <c r="H363" s="10"/>
      <c r="I363" s="10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</row>
    <row r="364" spans="3:54" ht="20.100000000000001" customHeight="1" x14ac:dyDescent="0.25">
      <c r="C364" s="10"/>
      <c r="D364" s="10"/>
      <c r="E364" s="10"/>
      <c r="F364" s="10"/>
      <c r="G364" s="10"/>
      <c r="H364" s="10"/>
      <c r="I364" s="10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</row>
    <row r="365" spans="3:54" ht="20.100000000000001" customHeight="1" x14ac:dyDescent="0.25">
      <c r="C365" s="10"/>
      <c r="D365" s="10"/>
      <c r="E365" s="10"/>
      <c r="F365" s="10"/>
      <c r="G365" s="10"/>
      <c r="H365" s="10"/>
      <c r="I365" s="10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</row>
    <row r="366" spans="3:54" ht="20.100000000000001" customHeight="1" x14ac:dyDescent="0.25">
      <c r="C366" s="10"/>
      <c r="D366" s="10"/>
      <c r="E366" s="10"/>
      <c r="F366" s="10"/>
      <c r="G366" s="10"/>
      <c r="H366" s="10"/>
      <c r="I366" s="10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</row>
    <row r="367" spans="3:54" ht="20.100000000000001" customHeight="1" x14ac:dyDescent="0.25">
      <c r="C367" s="10"/>
      <c r="D367" s="10"/>
      <c r="E367" s="10"/>
      <c r="F367" s="10"/>
      <c r="G367" s="10"/>
      <c r="H367" s="10"/>
      <c r="I367" s="10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</row>
    <row r="368" spans="3:54" ht="20.100000000000001" customHeight="1" x14ac:dyDescent="0.25"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</row>
    <row r="369" spans="3:54" ht="20.100000000000001" customHeight="1" x14ac:dyDescent="0.25"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</row>
    <row r="370" spans="3:54" ht="20.100000000000001" customHeight="1" x14ac:dyDescent="0.25"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</row>
    <row r="371" spans="3:54" ht="20.100000000000001" customHeight="1" x14ac:dyDescent="0.25"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</row>
    <row r="372" spans="3:54" ht="20.100000000000001" customHeight="1" x14ac:dyDescent="0.25"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</row>
    <row r="373" spans="3:54" ht="20.100000000000001" customHeight="1" x14ac:dyDescent="0.25"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</row>
    <row r="374" spans="3:54" ht="20.100000000000001" customHeight="1" x14ac:dyDescent="0.25"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</row>
    <row r="375" spans="3:54" ht="20.100000000000001" customHeight="1" x14ac:dyDescent="0.25"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</row>
    <row r="376" spans="3:54" ht="20.100000000000001" customHeight="1" x14ac:dyDescent="0.25"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</row>
    <row r="377" spans="3:54" ht="20.100000000000001" customHeight="1" x14ac:dyDescent="0.25"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</row>
    <row r="378" spans="3:54" ht="20.100000000000001" customHeight="1" x14ac:dyDescent="0.25"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</row>
    <row r="379" spans="3:54" ht="20.100000000000001" customHeight="1" x14ac:dyDescent="0.25"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</row>
    <row r="380" spans="3:54" ht="20.100000000000001" customHeight="1" x14ac:dyDescent="0.25"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</row>
    <row r="381" spans="3:54" ht="20.100000000000001" customHeight="1" x14ac:dyDescent="0.25"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</row>
    <row r="382" spans="3:54" ht="20.100000000000001" customHeight="1" x14ac:dyDescent="0.25"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</row>
    <row r="383" spans="3:54" ht="20.100000000000001" customHeight="1" x14ac:dyDescent="0.25"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</row>
    <row r="384" spans="3:54" ht="20.100000000000001" customHeight="1" x14ac:dyDescent="0.25"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</row>
    <row r="385" spans="3:54" ht="20.100000000000001" customHeight="1" x14ac:dyDescent="0.25"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</row>
    <row r="386" spans="3:54" ht="20.100000000000001" customHeight="1" x14ac:dyDescent="0.25"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</row>
    <row r="387" spans="3:54" ht="20.100000000000001" customHeight="1" x14ac:dyDescent="0.25"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</row>
    <row r="388" spans="3:54" ht="20.100000000000001" customHeight="1" x14ac:dyDescent="0.25"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</row>
    <row r="389" spans="3:54" ht="20.100000000000001" customHeight="1" x14ac:dyDescent="0.25"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</row>
    <row r="390" spans="3:54" ht="20.100000000000001" customHeight="1" x14ac:dyDescent="0.25"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</row>
    <row r="391" spans="3:54" ht="20.100000000000001" customHeight="1" x14ac:dyDescent="0.25"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</row>
    <row r="392" spans="3:54" ht="20.100000000000001" customHeight="1" x14ac:dyDescent="0.25"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</row>
    <row r="393" spans="3:54" ht="20.100000000000001" customHeight="1" x14ac:dyDescent="0.25"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</row>
    <row r="394" spans="3:54" ht="20.100000000000001" customHeight="1" x14ac:dyDescent="0.25"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</row>
    <row r="395" spans="3:54" ht="20.100000000000001" customHeight="1" x14ac:dyDescent="0.25"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</row>
    <row r="396" spans="3:54" ht="20.100000000000001" customHeight="1" x14ac:dyDescent="0.25"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</row>
    <row r="397" spans="3:54" ht="20.100000000000001" customHeight="1" x14ac:dyDescent="0.25"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</row>
    <row r="398" spans="3:54" ht="20.100000000000001" customHeight="1" x14ac:dyDescent="0.25"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</row>
    <row r="399" spans="3:54" ht="20.100000000000001" customHeight="1" x14ac:dyDescent="0.25"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</row>
    <row r="400" spans="3:54" ht="20.100000000000001" customHeight="1" x14ac:dyDescent="0.25"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</row>
    <row r="401" spans="3:54" ht="20.100000000000001" customHeight="1" x14ac:dyDescent="0.25"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</row>
    <row r="402" spans="3:54" ht="20.100000000000001" customHeight="1" x14ac:dyDescent="0.25"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</row>
    <row r="403" spans="3:54" ht="20.100000000000001" customHeight="1" x14ac:dyDescent="0.25"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</row>
    <row r="404" spans="3:54" ht="20.100000000000001" customHeight="1" x14ac:dyDescent="0.25"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</row>
    <row r="405" spans="3:54" ht="20.100000000000001" customHeight="1" x14ac:dyDescent="0.25"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</row>
    <row r="406" spans="3:54" ht="20.100000000000001" customHeight="1" x14ac:dyDescent="0.25"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</row>
    <row r="407" spans="3:54" ht="20.100000000000001" customHeight="1" x14ac:dyDescent="0.25"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</row>
    <row r="408" spans="3:54" ht="20.100000000000001" customHeight="1" x14ac:dyDescent="0.25"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</row>
    <row r="409" spans="3:54" ht="20.100000000000001" customHeight="1" x14ac:dyDescent="0.25"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</row>
    <row r="410" spans="3:54" ht="20.100000000000001" customHeight="1" x14ac:dyDescent="0.25"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</row>
    <row r="411" spans="3:54" ht="20.100000000000001" customHeight="1" x14ac:dyDescent="0.25"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</row>
    <row r="412" spans="3:54" ht="20.100000000000001" customHeight="1" x14ac:dyDescent="0.25"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</row>
    <row r="413" spans="3:54" ht="20.100000000000001" customHeight="1" x14ac:dyDescent="0.25"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</row>
    <row r="414" spans="3:54" ht="20.100000000000001" customHeight="1" x14ac:dyDescent="0.25"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</row>
    <row r="415" spans="3:54" ht="20.100000000000001" customHeight="1" x14ac:dyDescent="0.25"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</row>
    <row r="416" spans="3:54" ht="20.100000000000001" customHeight="1" x14ac:dyDescent="0.25"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</row>
    <row r="417" spans="3:54" ht="20.100000000000001" customHeight="1" x14ac:dyDescent="0.25"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</row>
    <row r="418" spans="3:54" ht="20.100000000000001" customHeight="1" x14ac:dyDescent="0.25"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</row>
    <row r="419" spans="3:54" ht="20.100000000000001" customHeight="1" x14ac:dyDescent="0.25"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</row>
    <row r="420" spans="3:54" ht="20.100000000000001" customHeight="1" x14ac:dyDescent="0.25"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</row>
    <row r="421" spans="3:54" ht="20.100000000000001" customHeight="1" x14ac:dyDescent="0.25"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</row>
    <row r="422" spans="3:54" ht="20.100000000000001" customHeight="1" x14ac:dyDescent="0.25"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</row>
    <row r="423" spans="3:54" ht="20.100000000000001" customHeight="1" x14ac:dyDescent="0.25"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</row>
    <row r="424" spans="3:54" ht="20.100000000000001" customHeight="1" x14ac:dyDescent="0.25"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</row>
    <row r="425" spans="3:54" ht="20.100000000000001" customHeight="1" x14ac:dyDescent="0.25"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</row>
    <row r="426" spans="3:54" ht="20.100000000000001" customHeight="1" x14ac:dyDescent="0.25"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</row>
    <row r="427" spans="3:54" ht="20.100000000000001" customHeight="1" x14ac:dyDescent="0.25"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</row>
    <row r="428" spans="3:54" ht="20.100000000000001" customHeight="1" x14ac:dyDescent="0.25"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</row>
    <row r="429" spans="3:54" ht="20.100000000000001" customHeight="1" x14ac:dyDescent="0.25"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</row>
    <row r="430" spans="3:54" ht="20.100000000000001" customHeight="1" x14ac:dyDescent="0.25"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</row>
    <row r="431" spans="3:54" ht="20.100000000000001" customHeight="1" x14ac:dyDescent="0.25"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</row>
    <row r="432" spans="3:54" ht="20.100000000000001" customHeight="1" x14ac:dyDescent="0.25"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</row>
    <row r="433" spans="3:54" ht="20.100000000000001" customHeight="1" x14ac:dyDescent="0.25"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</row>
    <row r="434" spans="3:54" ht="20.100000000000001" customHeight="1" x14ac:dyDescent="0.25"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</row>
    <row r="435" spans="3:54" ht="20.100000000000001" customHeight="1" x14ac:dyDescent="0.25"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</row>
    <row r="436" spans="3:54" ht="20.100000000000001" customHeight="1" x14ac:dyDescent="0.25"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</row>
    <row r="437" spans="3:54" ht="20.100000000000001" customHeight="1" x14ac:dyDescent="0.25"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</row>
    <row r="438" spans="3:54" ht="20.100000000000001" customHeight="1" x14ac:dyDescent="0.25"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</row>
    <row r="439" spans="3:54" ht="20.100000000000001" customHeight="1" x14ac:dyDescent="0.25"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</row>
    <row r="440" spans="3:54" ht="20.100000000000001" customHeight="1" x14ac:dyDescent="0.25"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</row>
    <row r="441" spans="3:54" ht="20.100000000000001" customHeight="1" x14ac:dyDescent="0.25"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</row>
    <row r="442" spans="3:54" ht="20.100000000000001" customHeight="1" x14ac:dyDescent="0.25"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</row>
    <row r="443" spans="3:54" ht="20.100000000000001" customHeight="1" x14ac:dyDescent="0.25"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</row>
    <row r="444" spans="3:54" ht="20.100000000000001" customHeight="1" x14ac:dyDescent="0.25"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</row>
    <row r="445" spans="3:54" ht="20.100000000000001" customHeight="1" x14ac:dyDescent="0.25"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</row>
    <row r="446" spans="3:54" ht="20.100000000000001" customHeight="1" x14ac:dyDescent="0.25"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</row>
    <row r="447" spans="3:54" ht="20.100000000000001" customHeight="1" x14ac:dyDescent="0.25"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</row>
    <row r="448" spans="3:54" ht="20.100000000000001" customHeight="1" x14ac:dyDescent="0.25"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</row>
    <row r="449" spans="3:54" ht="20.100000000000001" customHeight="1" x14ac:dyDescent="0.25"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</row>
    <row r="450" spans="3:54" ht="20.100000000000001" customHeight="1" x14ac:dyDescent="0.25"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</row>
    <row r="451" spans="3:54" ht="20.100000000000001" customHeight="1" x14ac:dyDescent="0.25"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</row>
    <row r="452" spans="3:54" ht="20.100000000000001" customHeight="1" x14ac:dyDescent="0.25"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</row>
    <row r="453" spans="3:54" ht="20.100000000000001" customHeight="1" x14ac:dyDescent="0.25"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</row>
    <row r="454" spans="3:54" ht="20.100000000000001" customHeight="1" x14ac:dyDescent="0.25"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</row>
    <row r="455" spans="3:54" ht="20.100000000000001" customHeight="1" x14ac:dyDescent="0.25"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</row>
    <row r="456" spans="3:54" ht="20.100000000000001" customHeight="1" x14ac:dyDescent="0.25"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</row>
    <row r="457" spans="3:54" ht="20.100000000000001" customHeight="1" x14ac:dyDescent="0.25"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</row>
    <row r="458" spans="3:54" ht="20.100000000000001" customHeight="1" x14ac:dyDescent="0.25"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</row>
    <row r="459" spans="3:54" ht="20.100000000000001" customHeight="1" x14ac:dyDescent="0.25"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</row>
    <row r="460" spans="3:54" ht="20.100000000000001" customHeight="1" x14ac:dyDescent="0.25"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</row>
    <row r="461" spans="3:54" ht="20.100000000000001" customHeight="1" x14ac:dyDescent="0.25"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</row>
    <row r="462" spans="3:54" ht="20.100000000000001" customHeight="1" x14ac:dyDescent="0.25"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</row>
    <row r="463" spans="3:54" ht="20.100000000000001" customHeight="1" x14ac:dyDescent="0.25"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</row>
    <row r="464" spans="3:54" ht="20.100000000000001" customHeight="1" x14ac:dyDescent="0.25"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</row>
    <row r="465" spans="3:54" ht="20.100000000000001" customHeight="1" x14ac:dyDescent="0.25"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</row>
    <row r="466" spans="3:54" ht="20.100000000000001" customHeight="1" x14ac:dyDescent="0.25"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</row>
    <row r="467" spans="3:54" ht="20.100000000000001" customHeight="1" x14ac:dyDescent="0.25"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</row>
    <row r="468" spans="3:54" ht="20.100000000000001" customHeight="1" x14ac:dyDescent="0.25"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</row>
    <row r="469" spans="3:54" ht="20.100000000000001" customHeight="1" x14ac:dyDescent="0.25"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</row>
    <row r="470" spans="3:54" ht="20.100000000000001" customHeight="1" x14ac:dyDescent="0.25"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</row>
    <row r="471" spans="3:54" ht="20.100000000000001" customHeight="1" x14ac:dyDescent="0.25"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</row>
    <row r="472" spans="3:54" ht="20.100000000000001" customHeight="1" x14ac:dyDescent="0.25"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</row>
    <row r="473" spans="3:54" ht="20.100000000000001" customHeight="1" x14ac:dyDescent="0.25"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</row>
    <row r="474" spans="3:54" ht="20.100000000000001" customHeight="1" x14ac:dyDescent="0.25"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</row>
    <row r="475" spans="3:54" ht="20.100000000000001" customHeight="1" x14ac:dyDescent="0.25"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</row>
    <row r="476" spans="3:54" ht="20.100000000000001" customHeight="1" x14ac:dyDescent="0.25"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</row>
    <row r="477" spans="3:54" ht="20.100000000000001" customHeight="1" x14ac:dyDescent="0.25"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</row>
    <row r="478" spans="3:54" ht="20.100000000000001" customHeight="1" x14ac:dyDescent="0.25"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</row>
    <row r="479" spans="3:54" ht="20.100000000000001" customHeight="1" x14ac:dyDescent="0.25"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</row>
    <row r="480" spans="3:54" ht="20.100000000000001" customHeight="1" x14ac:dyDescent="0.25"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</row>
    <row r="481" spans="3:54" ht="20.100000000000001" customHeight="1" x14ac:dyDescent="0.25"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</row>
    <row r="482" spans="3:54" ht="20.100000000000001" customHeight="1" x14ac:dyDescent="0.25"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</row>
    <row r="483" spans="3:54" ht="20.100000000000001" customHeight="1" x14ac:dyDescent="0.25"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</row>
    <row r="484" spans="3:54" ht="20.100000000000001" customHeight="1" x14ac:dyDescent="0.25"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</row>
    <row r="485" spans="3:54" ht="20.100000000000001" customHeight="1" x14ac:dyDescent="0.25"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</row>
    <row r="486" spans="3:54" ht="20.100000000000001" customHeight="1" x14ac:dyDescent="0.25"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</row>
    <row r="487" spans="3:54" ht="20.100000000000001" customHeight="1" x14ac:dyDescent="0.25"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</row>
    <row r="488" spans="3:54" ht="20.100000000000001" customHeight="1" x14ac:dyDescent="0.25"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</row>
    <row r="489" spans="3:54" ht="20.100000000000001" customHeight="1" x14ac:dyDescent="0.25"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</row>
    <row r="490" spans="3:54" ht="20.100000000000001" customHeight="1" x14ac:dyDescent="0.25"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</row>
    <row r="491" spans="3:54" ht="20.100000000000001" customHeight="1" x14ac:dyDescent="0.25"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</row>
    <row r="492" spans="3:54" ht="20.100000000000001" customHeight="1" x14ac:dyDescent="0.25"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</row>
    <row r="493" spans="3:54" ht="20.100000000000001" customHeight="1" x14ac:dyDescent="0.25"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</row>
    <row r="494" spans="3:54" ht="20.100000000000001" customHeight="1" x14ac:dyDescent="0.25"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</row>
    <row r="495" spans="3:54" ht="20.100000000000001" customHeight="1" x14ac:dyDescent="0.25"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</row>
    <row r="496" spans="3:54" ht="20.100000000000001" customHeight="1" x14ac:dyDescent="0.25"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</row>
    <row r="497" spans="3:54" ht="20.100000000000001" customHeight="1" x14ac:dyDescent="0.25"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</row>
    <row r="498" spans="3:54" ht="20.100000000000001" customHeight="1" x14ac:dyDescent="0.25"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</row>
    <row r="499" spans="3:54" ht="20.100000000000001" customHeight="1" x14ac:dyDescent="0.25"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</row>
    <row r="500" spans="3:54" ht="20.100000000000001" customHeight="1" x14ac:dyDescent="0.25"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</row>
    <row r="501" spans="3:54" ht="20.100000000000001" customHeight="1" x14ac:dyDescent="0.25"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</row>
    <row r="502" spans="3:54" ht="20.100000000000001" customHeight="1" x14ac:dyDescent="0.25"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</row>
    <row r="503" spans="3:54" ht="20.100000000000001" customHeight="1" x14ac:dyDescent="0.25"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</row>
    <row r="504" spans="3:54" ht="20.100000000000001" customHeight="1" x14ac:dyDescent="0.25"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</row>
    <row r="505" spans="3:54" ht="20.100000000000001" customHeight="1" x14ac:dyDescent="0.25"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</row>
    <row r="506" spans="3:54" ht="20.100000000000001" customHeight="1" x14ac:dyDescent="0.25"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</row>
    <row r="507" spans="3:54" ht="20.100000000000001" customHeight="1" x14ac:dyDescent="0.25"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</row>
    <row r="508" spans="3:54" ht="20.100000000000001" customHeight="1" x14ac:dyDescent="0.25"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</row>
    <row r="509" spans="3:54" ht="20.100000000000001" customHeight="1" x14ac:dyDescent="0.25"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</row>
    <row r="510" spans="3:54" ht="20.100000000000001" customHeight="1" x14ac:dyDescent="0.25"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</row>
    <row r="511" spans="3:54" ht="20.100000000000001" customHeight="1" x14ac:dyDescent="0.25"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</row>
    <row r="512" spans="3:54" ht="20.100000000000001" customHeight="1" x14ac:dyDescent="0.25"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</row>
    <row r="513" spans="3:54" ht="20.100000000000001" customHeight="1" x14ac:dyDescent="0.25"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</row>
    <row r="514" spans="3:54" ht="20.100000000000001" customHeight="1" x14ac:dyDescent="0.25"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</row>
    <row r="515" spans="3:54" ht="20.100000000000001" customHeight="1" x14ac:dyDescent="0.25"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</row>
  </sheetData>
  <sheetProtection algorithmName="SHA-512" hashValue="bXIlFPvWFS5j7cijmGSI2wJKXS/vJ+yEU7WQqYfUGGEpVgDTFvuKriGlCfiMrKotKNPA/E3y+0PznM5IsNC2iA==" saltValue="S4522TLFWgyAgjpjKfBjNg==" spinCount="100000" sheet="1" objects="1" scenarios="1"/>
  <mergeCells count="74">
    <mergeCell ref="AE106:AG106"/>
    <mergeCell ref="AE107:AG107"/>
    <mergeCell ref="AC1:AH1"/>
    <mergeCell ref="AC7:AC8"/>
    <mergeCell ref="AC10:AC11"/>
    <mergeCell ref="AC13:AC14"/>
    <mergeCell ref="AE30:AH30"/>
    <mergeCell ref="AB34:AI34"/>
    <mergeCell ref="AC49:AC51"/>
    <mergeCell ref="AC75:AC77"/>
    <mergeCell ref="AE75:AF76"/>
    <mergeCell ref="AG75:AH76"/>
    <mergeCell ref="AE88:AF89"/>
    <mergeCell ref="AG88:AH89"/>
    <mergeCell ref="AG49:AH50"/>
    <mergeCell ref="AE2:AF2"/>
    <mergeCell ref="AG2:AH2"/>
    <mergeCell ref="AE36:AF37"/>
    <mergeCell ref="AG36:AH37"/>
    <mergeCell ref="AE49:AF50"/>
    <mergeCell ref="AD8:AF8"/>
    <mergeCell ref="AD11:AF11"/>
    <mergeCell ref="AD14:AF14"/>
    <mergeCell ref="AD44:AH44"/>
    <mergeCell ref="AE38:AH38"/>
    <mergeCell ref="AE39:AH39"/>
    <mergeCell ref="AE41:AH41"/>
    <mergeCell ref="AE40:AH40"/>
    <mergeCell ref="AE42:AH42"/>
    <mergeCell ref="AD43:AH43"/>
    <mergeCell ref="AC5:AH5"/>
    <mergeCell ref="AD7:AG7"/>
    <mergeCell ref="AE54:AH54"/>
    <mergeCell ref="AE55:AH55"/>
    <mergeCell ref="AD10:AG10"/>
    <mergeCell ref="AD13:AG13"/>
    <mergeCell ref="AE31:AH31"/>
    <mergeCell ref="AE32:AH32"/>
    <mergeCell ref="AE51:AH51"/>
    <mergeCell ref="AE16:AG16"/>
    <mergeCell ref="AC26:AH26"/>
    <mergeCell ref="AE17:AG17"/>
    <mergeCell ref="AE52:AH52"/>
    <mergeCell ref="AE53:AH53"/>
    <mergeCell ref="AD56:AH56"/>
    <mergeCell ref="AD57:AH57"/>
    <mergeCell ref="AE65:AH65"/>
    <mergeCell ref="AE64:AH64"/>
    <mergeCell ref="AE62:AF63"/>
    <mergeCell ref="AG62:AH63"/>
    <mergeCell ref="AE66:AH66"/>
    <mergeCell ref="AD96:AH96"/>
    <mergeCell ref="AE90:AH90"/>
    <mergeCell ref="AE91:AH91"/>
    <mergeCell ref="AE92:AH92"/>
    <mergeCell ref="AE67:AH67"/>
    <mergeCell ref="AE68:AH68"/>
    <mergeCell ref="AD69:AH69"/>
    <mergeCell ref="AB101:AI101"/>
    <mergeCell ref="AB113:AI113"/>
    <mergeCell ref="AB111:AI111"/>
    <mergeCell ref="AE3:AF3"/>
    <mergeCell ref="AG3:AH3"/>
    <mergeCell ref="AE93:AH93"/>
    <mergeCell ref="AE94:AH94"/>
    <mergeCell ref="AD95:AH95"/>
    <mergeCell ref="AE79:AH79"/>
    <mergeCell ref="AE80:AH80"/>
    <mergeCell ref="AE81:AH81"/>
    <mergeCell ref="AD82:AH82"/>
    <mergeCell ref="AD83:AH83"/>
    <mergeCell ref="AD70:AG70"/>
    <mergeCell ref="AE77:AH77"/>
    <mergeCell ref="AE78:AH78"/>
  </mergeCells>
  <conditionalFormatting sqref="CR23 AE31:AE32">
    <cfRule type="cellIs" dxfId="87" priority="122" operator="equal">
      <formula>$CQ$23</formula>
    </cfRule>
  </conditionalFormatting>
  <conditionalFormatting sqref="CT23">
    <cfRule type="containsText" dxfId="86" priority="118" operator="containsText" text="1">
      <formula>NOT(ISERROR(SEARCH("1",CT23)))</formula>
    </cfRule>
    <cfRule type="cellIs" dxfId="85" priority="119" operator="equal">
      <formula>$CT$21</formula>
    </cfRule>
    <cfRule type="cellIs" dxfId="84" priority="120" operator="equal">
      <formula>$CT$21</formula>
    </cfRule>
    <cfRule type="cellIs" dxfId="83" priority="121" operator="equal">
      <formula>1</formula>
    </cfRule>
  </conditionalFormatting>
  <conditionalFormatting sqref="CR27">
    <cfRule type="cellIs" dxfId="82" priority="115" operator="equal">
      <formula>$CQ$27</formula>
    </cfRule>
    <cfRule type="cellIs" dxfId="81" priority="116" operator="equal">
      <formula>80</formula>
    </cfRule>
    <cfRule type="cellIs" dxfId="80" priority="117" operator="equal">
      <formula>$CQ$23</formula>
    </cfRule>
  </conditionalFormatting>
  <conditionalFormatting sqref="CT27">
    <cfRule type="containsText" dxfId="79" priority="111" operator="containsText" text="1">
      <formula>NOT(ISERROR(SEARCH("1",CT27)))</formula>
    </cfRule>
    <cfRule type="cellIs" dxfId="78" priority="112" operator="equal">
      <formula>$CT$21</formula>
    </cfRule>
    <cfRule type="cellIs" dxfId="77" priority="113" operator="equal">
      <formula>$CT$21</formula>
    </cfRule>
    <cfRule type="cellIs" dxfId="76" priority="114" operator="equal">
      <formula>1</formula>
    </cfRule>
  </conditionalFormatting>
  <conditionalFormatting sqref="AD44 AE45 AH45 AD57 AE58 AH58 AD70 AE71 AH70:AH71 AD83 AE84 AH84 AD96 AE97 AH97">
    <cfRule type="cellIs" dxfId="75" priority="143" operator="equal">
      <formula>$AU$56</formula>
    </cfRule>
  </conditionalFormatting>
  <conditionalFormatting sqref="AF45 AF58 AF71 AF84 AF97">
    <cfRule type="containsText" dxfId="74" priority="146" operator="containsText" text="0">
      <formula>NOT(ISERROR(SEARCH("0",AF45)))</formula>
    </cfRule>
    <cfRule type="cellIs" dxfId="73" priority="147" operator="equal">
      <formula>$AK$45</formula>
    </cfRule>
    <cfRule type="cellIs" dxfId="72" priority="148" operator="equal">
      <formula>$AJ$46</formula>
    </cfRule>
    <cfRule type="cellIs" dxfId="71" priority="149" operator="equal">
      <formula>0</formula>
    </cfRule>
    <cfRule type="cellIs" dxfId="70" priority="150" operator="equal">
      <formula>$AJ$46</formula>
    </cfRule>
    <cfRule type="cellIs" dxfId="69" priority="151" operator="equal">
      <formula>$AJ$46</formula>
    </cfRule>
    <cfRule type="cellIs" dxfId="68" priority="152" operator="equal">
      <formula>$AJ$42</formula>
    </cfRule>
    <cfRule type="cellIs" dxfId="67" priority="153" operator="equal">
      <formula>0</formula>
    </cfRule>
    <cfRule type="cellIs" dxfId="66" priority="154" operator="equal">
      <formula>$AU$56</formula>
    </cfRule>
  </conditionalFormatting>
  <dataValidations count="29">
    <dataValidation allowBlank="1" showInputMessage="1" showErrorMessage="1" promptTitle="ici" prompt="Bilan de la leçon précédente et objectif(s)" sqref="AE86 AE47 AE73 AE60 AD87:AE87 AD100:AE100 AE99" xr:uid="{E5B6746D-E591-4281-9612-3A50414D3489}"/>
    <dataValidation allowBlank="1" showInputMessage="1" showErrorMessage="1" promptTitle="ici" prompt="écrire les sensations éprouvées lors de la leçon" sqref="AD8" xr:uid="{17FBD366-F7C0-4C95-A980-5ACB9F8007BC}"/>
    <dataValidation allowBlank="1" showInputMessage="1" showErrorMessage="1" promptTitle="ici" prompt="écrire les sensations éprouvées et la fréquence cardiaque en fin de série(s)" sqref="AD14 AD11" xr:uid="{0108DA7F-CC00-423C-BC31-2D92A58E8BA7}"/>
    <dataValidation type="list" allowBlank="1" showInputMessage="1" showErrorMessage="1" promptTitle="ici" prompt="Choisir qui observe_x000a_Quel coureur observe ?" sqref="CP15" xr:uid="{3B292106-2807-47D6-A7CA-1EC446030F74}">
      <formula1>$CP$16:$CP$20</formula1>
    </dataValidation>
    <dataValidation type="list" allowBlank="1" showInputMessage="1" showErrorMessage="1" promptTitle="ici" prompt="choisir la distance réalisée dans la liste" sqref="CP23 CP27" xr:uid="{62FD9776-FE0F-4836-B800-7119F85CFD8A}">
      <formula1>$CK$4:$CK$31</formula1>
    </dataValidation>
    <dataValidation type="list" allowBlank="1" showInputMessage="1" showErrorMessage="1" sqref="CQ23 CQ27" xr:uid="{4799B158-0B5E-43CF-A697-D6AEB8700A1A}">
      <formula1>$AS$19:$AY$19</formula1>
    </dataValidation>
    <dataValidation allowBlank="1" showErrorMessage="1" promptTitle="ici" prompt="Ecrire l'enchaînement des différentes courses (choisies) entrecoupé de récupérations actives" sqref="AD48" xr:uid="{02586719-2384-451A-99A9-2AA43B735588}"/>
    <dataValidation allowBlank="1" showInputMessage="1" showErrorMessage="1" promptTitle="double clic" prompt="Analyse de l'enchaînement de mes courses et voie(s) de progression" sqref="AD43 AD56 AD82 AD69 AD95" xr:uid="{083895FB-6420-4F64-81DC-77088F068A44}"/>
    <dataValidation type="list" allowBlank="1" showInputMessage="1" showErrorMessage="1" promptTitle="ici" prompt="Choisir la distance réalisée dans la liste" sqref="CP24" xr:uid="{FBAFF87C-C198-434A-BC05-47FB2427B73A}">
      <formula1>$CL$4:$CL$54</formula1>
    </dataValidation>
    <dataValidation type="list" allowBlank="1" showInputMessage="1" showErrorMessage="1" sqref="CP25:CP26" xr:uid="{3A8C40E9-3492-4059-B8C7-3874E9B70144}">
      <formula1>$CL$4:$CL$54</formula1>
    </dataValidation>
    <dataValidation allowBlank="1" showInputMessage="1" showErrorMessage="1" promptTitle="double clic" prompt="Ecrire l'enchaînement des différentes courses (choisies) entrecoupé de récupérations actives" sqref="AD49 AD36 AD75 AD62 AD88" xr:uid="{6070E774-9892-4C4B-BB2D-44B840B6609F}"/>
    <dataValidation type="list" allowBlank="1" showInputMessage="1" showErrorMessage="1" sqref="AD3" xr:uid="{BF9EDC59-3BA1-4F6F-86CF-3449EB15144C}">
      <formula1>INDIRECT($AC$3)</formula1>
    </dataValidation>
    <dataValidation type="list" allowBlank="1" showInputMessage="1" showErrorMessage="1" sqref="AE42 AE94 AE55 AE68 AE81" xr:uid="{CF5A2E94-320A-47EE-9AB1-1C27F2FEC6D9}">
      <formula1>$AL$67:$AL$71</formula1>
    </dataValidation>
    <dataValidation type="list" allowBlank="1" showInputMessage="1" showErrorMessage="1" sqref="AG49 AG75 AG36 AG62 AG88" xr:uid="{CA0A651D-B28D-4D92-9D6A-D72CE0DD9968}">
      <formula1>$AJ$15:$AJ$19</formula1>
    </dataValidation>
    <dataValidation type="list" allowBlank="1" showInputMessage="1" showErrorMessage="1" sqref="AG45 AG97 AG71 AG84 AG58" xr:uid="{F189F527-074A-4D44-A2F9-46D8D0F16B9C}">
      <formula1>$AK$9:$AK$10</formula1>
    </dataValidation>
    <dataValidation type="list" allowBlank="1" showInputMessage="1" showErrorMessage="1" sqref="AD42 AD94 AD68 AD81 AD55" xr:uid="{786FE4E6-9075-4AA4-B070-17A6F036ECE4}">
      <formula1>$AK$40:$AK$45</formula1>
    </dataValidation>
    <dataValidation type="list" allowBlank="1" showInputMessage="1" showErrorMessage="1" sqref="AE77 AE90 AE51 AE64 AE38" xr:uid="{7CEEB3A3-84CC-46EA-94B2-7C8776D3F32D}">
      <formula1>$AU$55:$AZ$55</formula1>
    </dataValidation>
    <dataValidation type="list" allowBlank="1" showInputMessage="1" showErrorMessage="1" sqref="AE79 AE92 AE53 AE66 AE40" xr:uid="{44322235-C7D4-4457-BE8F-97FD8DF57AD8}">
      <formula1>$AL$54:$AL$59</formula1>
    </dataValidation>
    <dataValidation type="list" allowBlank="1" showInputMessage="1" showErrorMessage="1" sqref="AE61" xr:uid="{1C48AEDE-73D5-4C74-8DA7-1199B7639B54}">
      <formula1>$AK$33:$AK$39</formula1>
    </dataValidation>
    <dataValidation type="list" allowBlank="1" showInputMessage="1" showErrorMessage="1" sqref="AD40 AD92 AD66 AD61 AD53 AD79" xr:uid="{843BF11B-4EC5-479B-AA6B-E2EB756AC5DF}">
      <formula1>$AK$46:$AK$51</formula1>
    </dataValidation>
    <dataValidation type="list" allowBlank="1" showInputMessage="1" showErrorMessage="1" sqref="AE17 AG14 AG11 AG8" xr:uid="{48BB00FC-E118-49B7-B78D-2F234618FFE2}">
      <formula1>$AN$5:$AN$25</formula1>
    </dataValidation>
    <dataValidation type="list" allowBlank="1" showInputMessage="1" showErrorMessage="1" sqref="AD31" xr:uid="{A2207750-B028-4E85-9B1D-23DB170761E6}">
      <formula1>$AO$4:$BP$4</formula1>
    </dataValidation>
    <dataValidation type="list" allowBlank="1" showInputMessage="1" showErrorMessage="1" sqref="AD32" xr:uid="{A71D5400-1CC0-4BE7-809C-3BFDE52DBD2B}">
      <formula1>$AO$26:$CJ$26</formula1>
    </dataValidation>
    <dataValidation type="list" allowBlank="1" showInputMessage="1" showErrorMessage="1" promptTitle="Chaleur / Respiration" sqref="AD39 AD91 AD65 AD78 AD52" xr:uid="{7DBCD44D-C8B2-42D2-8AA7-D7CD8EB767D1}">
      <formula1>$AL$33:$AL$37</formula1>
    </dataValidation>
    <dataValidation type="list" allowBlank="1" showInputMessage="1" showErrorMessage="1" sqref="AD41 AD93 AD67 AD54 AD80" xr:uid="{725D9C4D-BE87-4BB6-B815-0513F0CF8CDE}">
      <formula1>$AL$39:$AL$44</formula1>
    </dataValidation>
    <dataValidation type="list" allowBlank="1" showInputMessage="1" showErrorMessage="1" promptTitle="A compléter" sqref="AG3:AH3" xr:uid="{725E4C18-5F62-4424-924B-57E240C189DD}">
      <formula1>$AS$1:$AS$3</formula1>
    </dataValidation>
    <dataValidation type="list" allowBlank="1" showInputMessage="1" showErrorMessage="1" sqref="AE3:AF3" xr:uid="{CEEC6F63-F5DF-4B05-98F8-A84381F381BA}">
      <formula1>$AK$2:$AO$2</formula1>
    </dataValidation>
    <dataValidation allowBlank="1" showInputMessage="1" showErrorMessage="1" promptTitle="Ecrire" prompt="Les choix de courses et les temps de récupération" sqref="AD37 AD50" xr:uid="{1C5E45F6-3880-45FD-8CB7-19F9870EF19F}"/>
    <dataValidation allowBlank="1" showErrorMessage="1" promptTitle="ici" prompt="Bilan de la leçon précédente et objectif(s)" sqref="AD47 AD60 AD73 AD86 AD99" xr:uid="{ED2C6A32-E2EE-42BB-8335-72E9CCFFA33B}"/>
  </dataValidations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DA82C70-7890-43EE-8F18-2BAB4143849F}">
          <x14:formula1>
            <xm:f>Parametres!$A$1:$I$1</xm:f>
          </x14:formula1>
          <xm:sqref>AC3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9BAFD-9CA2-45E4-9D1B-38C4183A2F47}">
  <sheetPr>
    <tabColor theme="0"/>
  </sheetPr>
  <dimension ref="A1:CX515"/>
  <sheetViews>
    <sheetView showGridLines="0" topLeftCell="AB1" zoomScale="70" zoomScaleNormal="70" workbookViewId="0">
      <selection activeCell="AD3" sqref="AD3"/>
    </sheetView>
  </sheetViews>
  <sheetFormatPr baseColWidth="10" defaultColWidth="0" defaultRowHeight="20.100000000000001" customHeight="1" x14ac:dyDescent="0.25"/>
  <cols>
    <col min="1" max="27" width="5.140625" style="5" hidden="1" customWidth="1"/>
    <col min="28" max="28" width="8.5703125" style="5" customWidth="1"/>
    <col min="29" max="29" width="17.28515625" style="5" customWidth="1"/>
    <col min="30" max="30" width="54.5703125" style="5" customWidth="1"/>
    <col min="31" max="34" width="15.7109375" style="5" customWidth="1"/>
    <col min="35" max="35" width="10.7109375" style="5" customWidth="1"/>
    <col min="36" max="80" width="10.7109375" style="5" hidden="1" customWidth="1"/>
    <col min="81" max="102" width="0" style="5" hidden="1" customWidth="1"/>
    <col min="103" max="16384" width="11.42578125" style="5" hidden="1"/>
  </cols>
  <sheetData>
    <row r="1" spans="1:102" ht="83.25" customHeight="1" thickBot="1" x14ac:dyDescent="0.3">
      <c r="A1" s="123" t="s">
        <v>130</v>
      </c>
      <c r="B1" s="123" t="s">
        <v>145</v>
      </c>
      <c r="C1" s="123" t="s">
        <v>131</v>
      </c>
      <c r="D1" s="123" t="s">
        <v>132</v>
      </c>
      <c r="E1" s="123" t="s">
        <v>135</v>
      </c>
      <c r="F1" s="123" t="s">
        <v>146</v>
      </c>
      <c r="G1" s="124">
        <v>0.01</v>
      </c>
      <c r="H1" s="123" t="s">
        <v>147</v>
      </c>
      <c r="I1" s="123" t="s">
        <v>148</v>
      </c>
      <c r="J1" s="123" t="s">
        <v>149</v>
      </c>
      <c r="K1" s="123" t="s">
        <v>136</v>
      </c>
      <c r="L1" s="123" t="s">
        <v>150</v>
      </c>
      <c r="M1" s="123" t="s">
        <v>158</v>
      </c>
      <c r="N1" s="123" t="s">
        <v>151</v>
      </c>
      <c r="O1" s="123" t="s">
        <v>152</v>
      </c>
      <c r="P1" s="123" t="s">
        <v>153</v>
      </c>
      <c r="Q1" s="123" t="s">
        <v>154</v>
      </c>
      <c r="R1" s="123" t="s">
        <v>155</v>
      </c>
      <c r="S1" s="123" t="s">
        <v>156</v>
      </c>
      <c r="T1" s="123" t="s">
        <v>157</v>
      </c>
      <c r="AB1" s="68"/>
      <c r="AC1" s="232" t="s">
        <v>144</v>
      </c>
      <c r="AD1" s="233"/>
      <c r="AE1" s="233"/>
      <c r="AF1" s="233"/>
      <c r="AG1" s="233"/>
      <c r="AH1" s="233"/>
      <c r="AI1" s="68"/>
      <c r="AJ1" s="7"/>
      <c r="AP1" s="10"/>
      <c r="AQ1" s="10"/>
      <c r="AR1" s="10"/>
      <c r="AS1" s="41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</row>
    <row r="2" spans="1:102" ht="24.75" customHeight="1" thickBot="1" x14ac:dyDescent="0.45">
      <c r="A2" s="5" t="s">
        <v>159</v>
      </c>
      <c r="B2" s="5" t="str">
        <f>AC3</f>
        <v>Classe_1</v>
      </c>
      <c r="C2" s="5" t="str">
        <f t="shared" ref="C2:E2" si="0">AD3</f>
        <v>Elève 2</v>
      </c>
      <c r="D2" s="5">
        <f t="shared" si="0"/>
        <v>0</v>
      </c>
      <c r="E2" s="5">
        <f t="shared" si="0"/>
        <v>0</v>
      </c>
      <c r="F2" s="5">
        <f>$AE$17</f>
        <v>12.5</v>
      </c>
      <c r="G2" s="5" t="str">
        <f>AE45</f>
        <v>4</v>
      </c>
      <c r="H2" s="5" t="str">
        <f t="shared" ref="H2:J2" si="1">AF45</f>
        <v>2</v>
      </c>
      <c r="I2" s="5">
        <f t="shared" si="1"/>
        <v>1</v>
      </c>
      <c r="J2" s="5" t="str">
        <f t="shared" si="1"/>
        <v>3</v>
      </c>
      <c r="K2" s="5">
        <f>$AE$106</f>
        <v>0</v>
      </c>
      <c r="L2" s="5">
        <f>$AE$107</f>
        <v>0</v>
      </c>
      <c r="AB2" s="68"/>
      <c r="AC2" s="120" t="s">
        <v>99</v>
      </c>
      <c r="AD2" s="120" t="s">
        <v>100</v>
      </c>
      <c r="AE2" s="221" t="s">
        <v>132</v>
      </c>
      <c r="AF2" s="221"/>
      <c r="AG2" s="221" t="s">
        <v>135</v>
      </c>
      <c r="AH2" s="221"/>
      <c r="AI2" s="68"/>
      <c r="AJ2" s="7"/>
      <c r="AK2" s="56"/>
      <c r="AL2" s="39" t="s">
        <v>120</v>
      </c>
      <c r="AM2" s="39" t="s">
        <v>121</v>
      </c>
      <c r="AN2" s="39" t="s">
        <v>122</v>
      </c>
      <c r="AO2" s="40" t="s">
        <v>123</v>
      </c>
      <c r="AP2" s="10"/>
      <c r="AQ2" s="10"/>
      <c r="AR2" s="10"/>
      <c r="AS2" s="57" t="s">
        <v>133</v>
      </c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pans="1:102" ht="39.950000000000003" customHeight="1" thickBot="1" x14ac:dyDescent="0.35">
      <c r="A3" s="5" t="s">
        <v>160</v>
      </c>
      <c r="F3" s="5">
        <f t="shared" ref="F3:F6" si="2">$AE$17</f>
        <v>12.5</v>
      </c>
      <c r="G3" s="5" t="str">
        <f>AE58</f>
        <v>DA</v>
      </c>
      <c r="H3" s="5" t="e">
        <f t="shared" ref="H3:J3" si="3">AF58</f>
        <v>#N/A</v>
      </c>
      <c r="I3" s="5">
        <f t="shared" si="3"/>
        <v>1</v>
      </c>
      <c r="J3" s="5" t="str">
        <f t="shared" si="3"/>
        <v>3</v>
      </c>
      <c r="K3" s="5">
        <f t="shared" ref="K3:K6" si="4">$AE$106</f>
        <v>0</v>
      </c>
      <c r="L3" s="5">
        <f t="shared" ref="L3:L6" si="5">$AE$107</f>
        <v>0</v>
      </c>
      <c r="AB3" s="68"/>
      <c r="AC3" s="67" t="s">
        <v>165</v>
      </c>
      <c r="AD3" s="67" t="s">
        <v>168</v>
      </c>
      <c r="AE3" s="173"/>
      <c r="AF3" s="173"/>
      <c r="AG3" s="173"/>
      <c r="AH3" s="173"/>
      <c r="AI3" s="68"/>
      <c r="AJ3" s="90"/>
      <c r="AK3" s="10"/>
      <c r="AL3" s="20"/>
      <c r="AM3" s="10"/>
      <c r="AN3" s="20"/>
      <c r="AO3" s="7"/>
      <c r="AP3" s="7"/>
      <c r="AQ3" s="7"/>
      <c r="AR3" s="7"/>
      <c r="AS3" s="43" t="s">
        <v>134</v>
      </c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</row>
    <row r="4" spans="1:102" ht="15" customHeight="1" thickBot="1" x14ac:dyDescent="0.35">
      <c r="A4" s="5" t="s">
        <v>161</v>
      </c>
      <c r="F4" s="5">
        <f t="shared" si="2"/>
        <v>12.5</v>
      </c>
      <c r="G4" s="5" t="str">
        <f>AE71</f>
        <v>4</v>
      </c>
      <c r="H4" s="5" t="str">
        <f t="shared" ref="H4:J4" si="6">AF71</f>
        <v>0</v>
      </c>
      <c r="I4" s="5">
        <f t="shared" si="6"/>
        <v>1</v>
      </c>
      <c r="J4" s="5" t="str">
        <f t="shared" si="6"/>
        <v>3</v>
      </c>
      <c r="K4" s="5">
        <f t="shared" si="4"/>
        <v>0</v>
      </c>
      <c r="L4" s="5">
        <f t="shared" si="5"/>
        <v>0</v>
      </c>
      <c r="AB4" s="68"/>
      <c r="AC4" s="70"/>
      <c r="AD4" s="68"/>
      <c r="AE4" s="70"/>
      <c r="AF4" s="70"/>
      <c r="AG4" s="70"/>
      <c r="AH4" s="70"/>
      <c r="AI4" s="68"/>
      <c r="AJ4" s="90"/>
      <c r="AK4" s="10"/>
      <c r="AL4" s="45"/>
      <c r="AM4" s="46"/>
      <c r="AN4" s="46" t="s">
        <v>4</v>
      </c>
      <c r="AO4" s="46">
        <v>150</v>
      </c>
      <c r="AP4" s="46">
        <v>160</v>
      </c>
      <c r="AQ4" s="46">
        <v>175</v>
      </c>
      <c r="AR4" s="46">
        <v>185</v>
      </c>
      <c r="AS4" s="46">
        <v>200</v>
      </c>
      <c r="AT4" s="46">
        <v>210</v>
      </c>
      <c r="AU4" s="46">
        <v>225</v>
      </c>
      <c r="AV4" s="46">
        <v>235</v>
      </c>
      <c r="AW4" s="46">
        <v>250</v>
      </c>
      <c r="AX4" s="46">
        <v>260</v>
      </c>
      <c r="AY4" s="46">
        <v>275</v>
      </c>
      <c r="AZ4" s="46">
        <v>285</v>
      </c>
      <c r="BA4" s="46">
        <v>300</v>
      </c>
      <c r="BB4" s="46">
        <v>310</v>
      </c>
      <c r="BC4" s="46">
        <v>325</v>
      </c>
      <c r="BD4" s="46">
        <v>335</v>
      </c>
      <c r="BE4" s="46">
        <v>350</v>
      </c>
      <c r="BF4" s="46">
        <v>360</v>
      </c>
      <c r="BG4" s="46">
        <v>375</v>
      </c>
      <c r="BH4" s="46">
        <v>385</v>
      </c>
      <c r="BI4" s="46">
        <v>400</v>
      </c>
      <c r="BJ4" s="46">
        <v>410</v>
      </c>
      <c r="BK4" s="46">
        <v>425</v>
      </c>
      <c r="BL4" s="47">
        <v>435</v>
      </c>
      <c r="BM4" s="47">
        <v>450</v>
      </c>
      <c r="BN4" s="47">
        <v>460</v>
      </c>
      <c r="BO4" s="47">
        <v>475</v>
      </c>
      <c r="BP4" s="47">
        <v>485</v>
      </c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>
        <v>150</v>
      </c>
      <c r="CL4" s="48">
        <v>300</v>
      </c>
    </row>
    <row r="5" spans="1:102" ht="39.950000000000003" customHeight="1" x14ac:dyDescent="0.25">
      <c r="A5" s="5" t="s">
        <v>162</v>
      </c>
      <c r="F5" s="5">
        <f t="shared" si="2"/>
        <v>12.5</v>
      </c>
      <c r="G5" s="5" t="str">
        <f>AE84</f>
        <v>4</v>
      </c>
      <c r="H5" s="5" t="str">
        <f t="shared" ref="H5:J5" si="7">AF84</f>
        <v>0</v>
      </c>
      <c r="I5" s="5">
        <f t="shared" si="7"/>
        <v>1</v>
      </c>
      <c r="J5" s="5" t="str">
        <f t="shared" si="7"/>
        <v>3</v>
      </c>
      <c r="K5" s="5">
        <f t="shared" si="4"/>
        <v>0</v>
      </c>
      <c r="L5" s="5">
        <f t="shared" si="5"/>
        <v>0</v>
      </c>
      <c r="AB5" s="93"/>
      <c r="AC5" s="225" t="s">
        <v>139</v>
      </c>
      <c r="AD5" s="225"/>
      <c r="AE5" s="225"/>
      <c r="AF5" s="225"/>
      <c r="AG5" s="225"/>
      <c r="AH5" s="225"/>
      <c r="AI5" s="93"/>
      <c r="AJ5" s="9"/>
      <c r="AK5" s="10"/>
      <c r="AL5" s="49">
        <v>150</v>
      </c>
      <c r="AM5" s="45">
        <v>300</v>
      </c>
      <c r="AN5" s="58">
        <v>18</v>
      </c>
      <c r="AO5" s="59">
        <v>-75</v>
      </c>
      <c r="AP5" s="59">
        <v>-75</v>
      </c>
      <c r="AQ5" s="59">
        <v>-75</v>
      </c>
      <c r="AR5" s="59">
        <v>-75</v>
      </c>
      <c r="AS5" s="59">
        <v>-75</v>
      </c>
      <c r="AT5" s="59">
        <v>-75</v>
      </c>
      <c r="AU5" s="59">
        <v>-75</v>
      </c>
      <c r="AV5" s="59">
        <v>-75</v>
      </c>
      <c r="AW5" s="59">
        <v>-75</v>
      </c>
      <c r="AX5" s="59">
        <v>-75</v>
      </c>
      <c r="AY5" s="59">
        <v>-75</v>
      </c>
      <c r="AZ5" s="59">
        <v>-75</v>
      </c>
      <c r="BA5" s="59">
        <v>-75</v>
      </c>
      <c r="BB5" s="59">
        <v>-75</v>
      </c>
      <c r="BC5" s="59">
        <v>-75</v>
      </c>
      <c r="BD5" s="59">
        <v>75</v>
      </c>
      <c r="BE5" s="59">
        <v>75</v>
      </c>
      <c r="BF5" s="59">
        <v>80</v>
      </c>
      <c r="BG5" s="59">
        <v>80</v>
      </c>
      <c r="BH5" s="59">
        <v>85</v>
      </c>
      <c r="BI5" s="59">
        <v>85</v>
      </c>
      <c r="BJ5" s="59">
        <v>90</v>
      </c>
      <c r="BK5" s="59">
        <v>95</v>
      </c>
      <c r="BL5" s="60">
        <v>95</v>
      </c>
      <c r="BM5" s="60">
        <v>100</v>
      </c>
      <c r="BN5" s="60">
        <v>100</v>
      </c>
      <c r="BO5" s="60">
        <v>100</v>
      </c>
      <c r="BP5" s="60">
        <v>100</v>
      </c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>
        <v>160</v>
      </c>
      <c r="CL5" s="48">
        <v>310</v>
      </c>
    </row>
    <row r="6" spans="1:102" ht="15" customHeight="1" x14ac:dyDescent="0.3">
      <c r="A6" s="5" t="s">
        <v>163</v>
      </c>
      <c r="F6" s="5">
        <f t="shared" si="2"/>
        <v>12.5</v>
      </c>
      <c r="G6" s="5" t="str">
        <f>AE97</f>
        <v>4</v>
      </c>
      <c r="H6" s="5" t="str">
        <f t="shared" ref="H6:J6" si="8">AF97</f>
        <v>4</v>
      </c>
      <c r="I6" s="5">
        <f t="shared" si="8"/>
        <v>1</v>
      </c>
      <c r="J6" s="5" t="str">
        <f t="shared" si="8"/>
        <v>3</v>
      </c>
      <c r="K6" s="5">
        <f t="shared" si="4"/>
        <v>0</v>
      </c>
      <c r="L6" s="5">
        <f t="shared" si="5"/>
        <v>0</v>
      </c>
      <c r="AB6" s="68"/>
      <c r="AC6" s="71"/>
      <c r="AD6" s="71"/>
      <c r="AE6" s="72"/>
      <c r="AF6" s="71"/>
      <c r="AG6" s="70"/>
      <c r="AH6" s="70"/>
      <c r="AI6" s="68"/>
      <c r="AJ6" s="90"/>
      <c r="AK6" s="10"/>
      <c r="AL6" s="49">
        <v>160</v>
      </c>
      <c r="AM6" s="49">
        <v>310</v>
      </c>
      <c r="AN6" s="106">
        <v>17.5</v>
      </c>
      <c r="AO6" s="22">
        <v>-75</v>
      </c>
      <c r="AP6" s="22">
        <v>-75</v>
      </c>
      <c r="AQ6" s="22">
        <v>-75</v>
      </c>
      <c r="AR6" s="22">
        <v>-75</v>
      </c>
      <c r="AS6" s="22">
        <v>-75</v>
      </c>
      <c r="AT6" s="22">
        <v>-75</v>
      </c>
      <c r="AU6" s="22">
        <v>-75</v>
      </c>
      <c r="AV6" s="22">
        <v>-75</v>
      </c>
      <c r="AW6" s="22">
        <v>-75</v>
      </c>
      <c r="AX6" s="22">
        <v>-75</v>
      </c>
      <c r="AY6" s="22">
        <v>-75</v>
      </c>
      <c r="AZ6" s="22">
        <v>-75</v>
      </c>
      <c r="BA6" s="22">
        <v>-75</v>
      </c>
      <c r="BB6" s="22">
        <v>-75</v>
      </c>
      <c r="BC6" s="22">
        <v>75</v>
      </c>
      <c r="BD6" s="22">
        <v>75</v>
      </c>
      <c r="BE6" s="22">
        <v>80</v>
      </c>
      <c r="BF6" s="22">
        <v>80</v>
      </c>
      <c r="BG6" s="22">
        <v>85</v>
      </c>
      <c r="BH6" s="22">
        <v>85</v>
      </c>
      <c r="BI6" s="22">
        <v>90</v>
      </c>
      <c r="BJ6" s="22">
        <v>90</v>
      </c>
      <c r="BK6" s="22">
        <v>95</v>
      </c>
      <c r="BL6" s="44">
        <v>100</v>
      </c>
      <c r="BM6" s="44">
        <v>100</v>
      </c>
      <c r="BN6" s="44">
        <v>100</v>
      </c>
      <c r="BO6" s="44">
        <v>100</v>
      </c>
      <c r="BP6" s="44">
        <v>100</v>
      </c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>
        <v>175</v>
      </c>
      <c r="CL6" s="50">
        <v>325</v>
      </c>
    </row>
    <row r="7" spans="1:102" ht="39.950000000000003" customHeight="1" x14ac:dyDescent="0.3">
      <c r="AB7" s="68"/>
      <c r="AC7" s="234" t="s">
        <v>0</v>
      </c>
      <c r="AD7" s="208" t="s">
        <v>124</v>
      </c>
      <c r="AE7" s="208"/>
      <c r="AF7" s="208"/>
      <c r="AG7" s="209"/>
      <c r="AH7" s="86"/>
      <c r="AI7" s="68"/>
      <c r="AJ7" s="9"/>
      <c r="AK7" s="10"/>
      <c r="AL7" s="49">
        <v>175</v>
      </c>
      <c r="AM7" s="49">
        <v>325</v>
      </c>
      <c r="AN7" s="106">
        <v>17</v>
      </c>
      <c r="AO7" s="22">
        <v>-75</v>
      </c>
      <c r="AP7" s="22">
        <v>-75</v>
      </c>
      <c r="AQ7" s="22">
        <v>-75</v>
      </c>
      <c r="AR7" s="22">
        <v>-75</v>
      </c>
      <c r="AS7" s="22">
        <v>-75</v>
      </c>
      <c r="AT7" s="22">
        <v>-75</v>
      </c>
      <c r="AU7" s="22">
        <v>-75</v>
      </c>
      <c r="AV7" s="22">
        <v>-75</v>
      </c>
      <c r="AW7" s="22">
        <v>-75</v>
      </c>
      <c r="AX7" s="22">
        <v>-75</v>
      </c>
      <c r="AY7" s="22">
        <v>-75</v>
      </c>
      <c r="AZ7" s="22">
        <v>-75</v>
      </c>
      <c r="BA7" s="22">
        <v>-75</v>
      </c>
      <c r="BB7" s="22">
        <v>-75</v>
      </c>
      <c r="BC7" s="22">
        <v>75</v>
      </c>
      <c r="BD7" s="22">
        <v>75</v>
      </c>
      <c r="BE7" s="22">
        <v>80</v>
      </c>
      <c r="BF7" s="22">
        <v>85</v>
      </c>
      <c r="BG7" s="22">
        <v>85</v>
      </c>
      <c r="BH7" s="22">
        <v>90</v>
      </c>
      <c r="BI7" s="22">
        <v>90</v>
      </c>
      <c r="BJ7" s="22">
        <v>95</v>
      </c>
      <c r="BK7" s="22">
        <v>100</v>
      </c>
      <c r="BL7" s="44">
        <v>100</v>
      </c>
      <c r="BM7" s="44">
        <v>100</v>
      </c>
      <c r="BN7" s="44">
        <v>100</v>
      </c>
      <c r="BO7" s="44">
        <v>100</v>
      </c>
      <c r="BP7" s="44">
        <v>100</v>
      </c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>
        <v>185</v>
      </c>
      <c r="CL7" s="50">
        <v>335</v>
      </c>
    </row>
    <row r="8" spans="1:102" ht="39.950000000000003" customHeight="1" x14ac:dyDescent="0.3">
      <c r="AB8" s="68"/>
      <c r="AC8" s="234"/>
      <c r="AD8" s="224"/>
      <c r="AE8" s="224"/>
      <c r="AF8" s="224"/>
      <c r="AG8" s="85">
        <v>11.5</v>
      </c>
      <c r="AH8" s="87" t="s">
        <v>2</v>
      </c>
      <c r="AI8" s="68"/>
      <c r="AJ8" s="90"/>
      <c r="AK8" s="10"/>
      <c r="AL8" s="49">
        <v>185</v>
      </c>
      <c r="AM8" s="49">
        <v>335</v>
      </c>
      <c r="AN8" s="106">
        <v>16.5</v>
      </c>
      <c r="AO8" s="22">
        <v>-75</v>
      </c>
      <c r="AP8" s="22">
        <v>-75</v>
      </c>
      <c r="AQ8" s="22">
        <v>-75</v>
      </c>
      <c r="AR8" s="22">
        <v>-75</v>
      </c>
      <c r="AS8" s="22">
        <v>-75</v>
      </c>
      <c r="AT8" s="22">
        <v>-75</v>
      </c>
      <c r="AU8" s="22">
        <v>-75</v>
      </c>
      <c r="AV8" s="22">
        <v>-75</v>
      </c>
      <c r="AW8" s="22">
        <v>-75</v>
      </c>
      <c r="AX8" s="22">
        <v>-75</v>
      </c>
      <c r="AY8" s="22">
        <v>-75</v>
      </c>
      <c r="AZ8" s="22">
        <v>-75</v>
      </c>
      <c r="BA8" s="22">
        <v>-75</v>
      </c>
      <c r="BB8" s="22">
        <v>75</v>
      </c>
      <c r="BC8" s="22">
        <v>75</v>
      </c>
      <c r="BD8" s="22">
        <v>80</v>
      </c>
      <c r="BE8" s="22">
        <v>85</v>
      </c>
      <c r="BF8" s="22">
        <v>85</v>
      </c>
      <c r="BG8" s="22">
        <v>90</v>
      </c>
      <c r="BH8" s="22">
        <v>90</v>
      </c>
      <c r="BI8" s="22">
        <v>95</v>
      </c>
      <c r="BJ8" s="22">
        <v>100</v>
      </c>
      <c r="BK8" s="22">
        <v>100</v>
      </c>
      <c r="BL8" s="44">
        <v>100</v>
      </c>
      <c r="BM8" s="44">
        <v>100</v>
      </c>
      <c r="BN8" s="44">
        <v>100</v>
      </c>
      <c r="BO8" s="44">
        <v>100</v>
      </c>
      <c r="BP8" s="44">
        <v>100</v>
      </c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>
        <v>200</v>
      </c>
      <c r="CL8" s="50">
        <v>350</v>
      </c>
    </row>
    <row r="9" spans="1:102" ht="20.25" customHeight="1" x14ac:dyDescent="0.3">
      <c r="AB9" s="68"/>
      <c r="AC9" s="68"/>
      <c r="AD9" s="68"/>
      <c r="AE9" s="68"/>
      <c r="AF9" s="68"/>
      <c r="AG9" s="70"/>
      <c r="AH9" s="70"/>
      <c r="AI9" s="68"/>
      <c r="AJ9" s="90"/>
      <c r="AK9" s="10">
        <v>0</v>
      </c>
      <c r="AL9" s="49">
        <v>200</v>
      </c>
      <c r="AM9" s="49">
        <v>350</v>
      </c>
      <c r="AN9" s="106">
        <v>16</v>
      </c>
      <c r="AO9" s="22">
        <v>-75</v>
      </c>
      <c r="AP9" s="22">
        <v>-75</v>
      </c>
      <c r="AQ9" s="22">
        <v>-75</v>
      </c>
      <c r="AR9" s="22">
        <v>-75</v>
      </c>
      <c r="AS9" s="22">
        <v>-75</v>
      </c>
      <c r="AT9" s="22">
        <v>-75</v>
      </c>
      <c r="AU9" s="22">
        <v>-75</v>
      </c>
      <c r="AV9" s="22">
        <v>-75</v>
      </c>
      <c r="AW9" s="22">
        <v>-75</v>
      </c>
      <c r="AX9" s="22">
        <v>-75</v>
      </c>
      <c r="AY9" s="22">
        <v>-75</v>
      </c>
      <c r="AZ9" s="22">
        <v>-75</v>
      </c>
      <c r="BA9" s="22">
        <v>75</v>
      </c>
      <c r="BB9" s="22">
        <v>75</v>
      </c>
      <c r="BC9" s="22">
        <v>80</v>
      </c>
      <c r="BD9" s="22">
        <v>80</v>
      </c>
      <c r="BE9" s="22">
        <v>85</v>
      </c>
      <c r="BF9" s="22">
        <v>90</v>
      </c>
      <c r="BG9" s="22">
        <v>90</v>
      </c>
      <c r="BH9" s="22">
        <v>95</v>
      </c>
      <c r="BI9" s="22">
        <v>100</v>
      </c>
      <c r="BJ9" s="22">
        <v>100</v>
      </c>
      <c r="BK9" s="22">
        <v>100</v>
      </c>
      <c r="BL9" s="44">
        <v>100</v>
      </c>
      <c r="BM9" s="44">
        <v>100</v>
      </c>
      <c r="BN9" s="44">
        <v>100</v>
      </c>
      <c r="BO9" s="44">
        <v>100</v>
      </c>
      <c r="BP9" s="44">
        <v>100</v>
      </c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>
        <v>210</v>
      </c>
      <c r="CL9" s="50">
        <v>360</v>
      </c>
    </row>
    <row r="10" spans="1:102" ht="39.950000000000003" customHeight="1" x14ac:dyDescent="0.3">
      <c r="AB10" s="68"/>
      <c r="AC10" s="234" t="s">
        <v>63</v>
      </c>
      <c r="AD10" s="208" t="s">
        <v>125</v>
      </c>
      <c r="AE10" s="208"/>
      <c r="AF10" s="208"/>
      <c r="AG10" s="209"/>
      <c r="AH10" s="86"/>
      <c r="AI10" s="68"/>
      <c r="AJ10" s="90"/>
      <c r="AK10" s="10">
        <v>1</v>
      </c>
      <c r="AL10" s="49">
        <v>210</v>
      </c>
      <c r="AM10" s="49">
        <v>360</v>
      </c>
      <c r="AN10" s="106">
        <v>15.5</v>
      </c>
      <c r="AO10" s="22">
        <v>-75</v>
      </c>
      <c r="AP10" s="22">
        <v>-75</v>
      </c>
      <c r="AQ10" s="22">
        <v>-75</v>
      </c>
      <c r="AR10" s="22">
        <v>-75</v>
      </c>
      <c r="AS10" s="22">
        <v>-75</v>
      </c>
      <c r="AT10" s="22">
        <v>-75</v>
      </c>
      <c r="AU10" s="22">
        <v>-75</v>
      </c>
      <c r="AV10" s="22">
        <v>-75</v>
      </c>
      <c r="AW10" s="22">
        <v>-75</v>
      </c>
      <c r="AX10" s="22">
        <v>-75</v>
      </c>
      <c r="AY10" s="22">
        <v>-75</v>
      </c>
      <c r="AZ10" s="22">
        <v>-75</v>
      </c>
      <c r="BA10" s="22">
        <v>75</v>
      </c>
      <c r="BB10" s="22">
        <v>80</v>
      </c>
      <c r="BC10" s="22">
        <v>80</v>
      </c>
      <c r="BD10" s="22">
        <v>85</v>
      </c>
      <c r="BE10" s="22">
        <v>90</v>
      </c>
      <c r="BF10" s="22">
        <v>90</v>
      </c>
      <c r="BG10" s="22">
        <v>95</v>
      </c>
      <c r="BH10" s="22">
        <v>100</v>
      </c>
      <c r="BI10" s="22">
        <v>100</v>
      </c>
      <c r="BJ10" s="22">
        <v>100</v>
      </c>
      <c r="BK10" s="22">
        <v>100</v>
      </c>
      <c r="BL10" s="44">
        <v>100</v>
      </c>
      <c r="BM10" s="44">
        <v>100</v>
      </c>
      <c r="BN10" s="44">
        <v>100</v>
      </c>
      <c r="BO10" s="44">
        <v>100</v>
      </c>
      <c r="BP10" s="44">
        <v>100</v>
      </c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>
        <v>225</v>
      </c>
      <c r="CL10" s="50">
        <v>375</v>
      </c>
    </row>
    <row r="11" spans="1:102" ht="39.950000000000003" customHeight="1" x14ac:dyDescent="0.3">
      <c r="AB11" s="68"/>
      <c r="AC11" s="234"/>
      <c r="AD11" s="224"/>
      <c r="AE11" s="224"/>
      <c r="AF11" s="224"/>
      <c r="AG11" s="85">
        <v>12</v>
      </c>
      <c r="AH11" s="88" t="s">
        <v>2</v>
      </c>
      <c r="AI11" s="68"/>
      <c r="AJ11" s="90"/>
      <c r="AK11" s="10"/>
      <c r="AL11" s="49">
        <v>225</v>
      </c>
      <c r="AM11" s="49">
        <v>375</v>
      </c>
      <c r="AN11" s="106">
        <v>15</v>
      </c>
      <c r="AO11" s="22">
        <v>-75</v>
      </c>
      <c r="AP11" s="22">
        <v>-75</v>
      </c>
      <c r="AQ11" s="22">
        <v>-75</v>
      </c>
      <c r="AR11" s="22">
        <v>-75</v>
      </c>
      <c r="AS11" s="22">
        <v>-75</v>
      </c>
      <c r="AT11" s="22">
        <v>-75</v>
      </c>
      <c r="AU11" s="22">
        <v>-75</v>
      </c>
      <c r="AV11" s="22">
        <v>-75</v>
      </c>
      <c r="AW11" s="22">
        <v>-75</v>
      </c>
      <c r="AX11" s="22">
        <v>-75</v>
      </c>
      <c r="AY11" s="22">
        <v>-75</v>
      </c>
      <c r="AZ11" s="22">
        <v>75</v>
      </c>
      <c r="BA11" s="22">
        <v>80</v>
      </c>
      <c r="BB11" s="22">
        <v>80</v>
      </c>
      <c r="BC11" s="22">
        <v>85</v>
      </c>
      <c r="BD11" s="22">
        <v>85</v>
      </c>
      <c r="BE11" s="22">
        <v>90</v>
      </c>
      <c r="BF11" s="22">
        <v>95</v>
      </c>
      <c r="BG11" s="22">
        <v>100</v>
      </c>
      <c r="BH11" s="22">
        <v>100</v>
      </c>
      <c r="BI11" s="22">
        <v>100</v>
      </c>
      <c r="BJ11" s="22">
        <v>100</v>
      </c>
      <c r="BK11" s="22">
        <v>100</v>
      </c>
      <c r="BL11" s="44">
        <v>100</v>
      </c>
      <c r="BM11" s="44">
        <v>100</v>
      </c>
      <c r="BN11" s="44">
        <v>100</v>
      </c>
      <c r="BO11" s="44">
        <v>100</v>
      </c>
      <c r="BP11" s="44">
        <v>100</v>
      </c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>
        <v>235</v>
      </c>
      <c r="CL11" s="50">
        <v>385</v>
      </c>
    </row>
    <row r="12" spans="1:102" ht="23.25" customHeight="1" x14ac:dyDescent="0.3">
      <c r="AB12" s="68"/>
      <c r="AC12" s="68"/>
      <c r="AD12" s="68"/>
      <c r="AE12" s="68"/>
      <c r="AF12" s="68"/>
      <c r="AG12" s="68"/>
      <c r="AH12" s="70"/>
      <c r="AI12" s="68"/>
      <c r="AJ12" s="90"/>
      <c r="AK12" s="10"/>
      <c r="AL12" s="49">
        <v>235</v>
      </c>
      <c r="AM12" s="49">
        <v>385</v>
      </c>
      <c r="AN12" s="106">
        <v>14.5</v>
      </c>
      <c r="AO12" s="22">
        <v>-75</v>
      </c>
      <c r="AP12" s="22">
        <v>-75</v>
      </c>
      <c r="AQ12" s="22">
        <v>-75</v>
      </c>
      <c r="AR12" s="22">
        <v>-75</v>
      </c>
      <c r="AS12" s="22">
        <v>-75</v>
      </c>
      <c r="AT12" s="22">
        <v>-75</v>
      </c>
      <c r="AU12" s="22">
        <v>-75</v>
      </c>
      <c r="AV12" s="22">
        <v>-75</v>
      </c>
      <c r="AW12" s="22">
        <v>-75</v>
      </c>
      <c r="AX12" s="22">
        <v>-75</v>
      </c>
      <c r="AY12" s="22">
        <v>75</v>
      </c>
      <c r="AZ12" s="22">
        <v>75</v>
      </c>
      <c r="BA12" s="22">
        <v>80</v>
      </c>
      <c r="BB12" s="22">
        <v>85</v>
      </c>
      <c r="BC12" s="22">
        <v>90</v>
      </c>
      <c r="BD12" s="22">
        <v>90</v>
      </c>
      <c r="BE12" s="22">
        <v>95</v>
      </c>
      <c r="BF12" s="22">
        <v>95</v>
      </c>
      <c r="BG12" s="22">
        <v>100</v>
      </c>
      <c r="BH12" s="22">
        <v>100</v>
      </c>
      <c r="BI12" s="22">
        <v>100</v>
      </c>
      <c r="BJ12" s="22">
        <v>100</v>
      </c>
      <c r="BK12" s="22">
        <v>100</v>
      </c>
      <c r="BL12" s="44">
        <v>100</v>
      </c>
      <c r="BM12" s="44">
        <v>100</v>
      </c>
      <c r="BN12" s="44">
        <v>100</v>
      </c>
      <c r="BO12" s="44">
        <v>100</v>
      </c>
      <c r="BP12" s="44">
        <v>100</v>
      </c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>
        <v>250</v>
      </c>
      <c r="CL12" s="50">
        <v>400</v>
      </c>
    </row>
    <row r="13" spans="1:102" ht="39.950000000000003" customHeight="1" x14ac:dyDescent="0.3">
      <c r="AB13" s="68"/>
      <c r="AC13" s="235" t="s">
        <v>1</v>
      </c>
      <c r="AD13" s="208" t="s">
        <v>125</v>
      </c>
      <c r="AE13" s="208"/>
      <c r="AF13" s="208"/>
      <c r="AG13" s="209"/>
      <c r="AH13" s="86"/>
      <c r="AI13" s="68"/>
      <c r="AJ13" s="90"/>
      <c r="AK13" s="10"/>
      <c r="AL13" s="49">
        <v>250</v>
      </c>
      <c r="AM13" s="49">
        <v>400</v>
      </c>
      <c r="AN13" s="106">
        <v>14</v>
      </c>
      <c r="AO13" s="22">
        <v>-75</v>
      </c>
      <c r="AP13" s="22">
        <v>-75</v>
      </c>
      <c r="AQ13" s="22">
        <v>-75</v>
      </c>
      <c r="AR13" s="22">
        <v>-75</v>
      </c>
      <c r="AS13" s="22">
        <v>-75</v>
      </c>
      <c r="AT13" s="22">
        <v>-75</v>
      </c>
      <c r="AU13" s="22">
        <v>-75</v>
      </c>
      <c r="AV13" s="22">
        <v>-75</v>
      </c>
      <c r="AW13" s="22">
        <v>-75</v>
      </c>
      <c r="AX13" s="22">
        <v>-75</v>
      </c>
      <c r="AY13" s="22">
        <v>75</v>
      </c>
      <c r="AZ13" s="22">
        <v>80</v>
      </c>
      <c r="BA13" s="22">
        <v>85</v>
      </c>
      <c r="BB13" s="22">
        <v>85</v>
      </c>
      <c r="BC13" s="22">
        <v>90</v>
      </c>
      <c r="BD13" s="22">
        <v>95</v>
      </c>
      <c r="BE13" s="22">
        <v>100</v>
      </c>
      <c r="BF13" s="22">
        <v>100</v>
      </c>
      <c r="BG13" s="22">
        <v>100</v>
      </c>
      <c r="BH13" s="22">
        <v>100</v>
      </c>
      <c r="BI13" s="22">
        <v>100</v>
      </c>
      <c r="BJ13" s="22">
        <v>100</v>
      </c>
      <c r="BK13" s="22">
        <v>100</v>
      </c>
      <c r="BL13" s="44">
        <v>100</v>
      </c>
      <c r="BM13" s="44">
        <v>100</v>
      </c>
      <c r="BN13" s="44">
        <v>100</v>
      </c>
      <c r="BO13" s="44">
        <v>100</v>
      </c>
      <c r="BP13" s="44">
        <v>100</v>
      </c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>
        <v>260</v>
      </c>
      <c r="CL13" s="50">
        <v>410</v>
      </c>
    </row>
    <row r="14" spans="1:102" ht="39.950000000000003" customHeight="1" x14ac:dyDescent="0.3">
      <c r="AB14" s="68"/>
      <c r="AC14" s="236"/>
      <c r="AD14" s="224"/>
      <c r="AE14" s="224"/>
      <c r="AF14" s="224"/>
      <c r="AG14" s="85"/>
      <c r="AH14" s="89" t="s">
        <v>2</v>
      </c>
      <c r="AI14" s="68"/>
      <c r="AJ14" s="90"/>
      <c r="AK14" s="10"/>
      <c r="AL14" s="49">
        <v>260</v>
      </c>
      <c r="AM14" s="49">
        <v>410</v>
      </c>
      <c r="AN14" s="106">
        <v>13.5</v>
      </c>
      <c r="AO14" s="22">
        <v>-75</v>
      </c>
      <c r="AP14" s="22">
        <v>-75</v>
      </c>
      <c r="AQ14" s="22">
        <v>-75</v>
      </c>
      <c r="AR14" s="22">
        <v>-75</v>
      </c>
      <c r="AS14" s="22">
        <v>-75</v>
      </c>
      <c r="AT14" s="22">
        <v>-75</v>
      </c>
      <c r="AU14" s="22">
        <v>-75</v>
      </c>
      <c r="AV14" s="22">
        <v>-75</v>
      </c>
      <c r="AW14" s="22">
        <v>75</v>
      </c>
      <c r="AX14" s="22">
        <v>75</v>
      </c>
      <c r="AY14" s="22">
        <v>80</v>
      </c>
      <c r="AZ14" s="22">
        <v>85</v>
      </c>
      <c r="BA14" s="22">
        <v>90</v>
      </c>
      <c r="BB14" s="22">
        <v>90</v>
      </c>
      <c r="BC14" s="22">
        <v>95</v>
      </c>
      <c r="BD14" s="22">
        <v>100</v>
      </c>
      <c r="BE14" s="22">
        <v>100</v>
      </c>
      <c r="BF14" s="22">
        <v>100</v>
      </c>
      <c r="BG14" s="22">
        <v>100</v>
      </c>
      <c r="BH14" s="22">
        <v>100</v>
      </c>
      <c r="BI14" s="22">
        <v>100</v>
      </c>
      <c r="BJ14" s="22">
        <v>100</v>
      </c>
      <c r="BK14" s="22">
        <v>100</v>
      </c>
      <c r="BL14" s="44">
        <v>100</v>
      </c>
      <c r="BM14" s="44">
        <v>100</v>
      </c>
      <c r="BN14" s="44">
        <v>100</v>
      </c>
      <c r="BO14" s="44">
        <v>100</v>
      </c>
      <c r="BP14" s="44">
        <v>100</v>
      </c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>
        <v>275</v>
      </c>
      <c r="CL14" s="50">
        <v>425</v>
      </c>
      <c r="CN14" s="23" t="s">
        <v>11</v>
      </c>
      <c r="CO14" s="23" t="s">
        <v>12</v>
      </c>
      <c r="CP14" s="23" t="s">
        <v>22</v>
      </c>
      <c r="CQ14" s="37" t="s">
        <v>23</v>
      </c>
      <c r="CR14" s="37"/>
      <c r="CS14" s="24">
        <f>SUM(CR15,CR16,CR17,CR18,CR19)</f>
        <v>3</v>
      </c>
      <c r="CT14" s="25" t="s">
        <v>24</v>
      </c>
    </row>
    <row r="15" spans="1:102" ht="15" customHeight="1" x14ac:dyDescent="0.3">
      <c r="AB15" s="68"/>
      <c r="AC15" s="70"/>
      <c r="AD15" s="68"/>
      <c r="AE15" s="68"/>
      <c r="AF15" s="68"/>
      <c r="AG15" s="68"/>
      <c r="AH15" s="68"/>
      <c r="AI15" s="68"/>
      <c r="AJ15" s="91" t="s">
        <v>83</v>
      </c>
      <c r="AK15" s="10"/>
      <c r="AL15" s="49">
        <v>275</v>
      </c>
      <c r="AM15" s="49">
        <v>425</v>
      </c>
      <c r="AN15" s="106">
        <v>13</v>
      </c>
      <c r="AO15" s="22">
        <v>-75</v>
      </c>
      <c r="AP15" s="22">
        <v>-75</v>
      </c>
      <c r="AQ15" s="22">
        <v>-75</v>
      </c>
      <c r="AR15" s="22">
        <v>-75</v>
      </c>
      <c r="AS15" s="22">
        <v>-75</v>
      </c>
      <c r="AT15" s="22">
        <v>-75</v>
      </c>
      <c r="AU15" s="22">
        <v>-75</v>
      </c>
      <c r="AV15" s="22">
        <v>-75</v>
      </c>
      <c r="AW15" s="22">
        <v>75</v>
      </c>
      <c r="AX15" s="22">
        <v>80</v>
      </c>
      <c r="AY15" s="22">
        <v>85</v>
      </c>
      <c r="AZ15" s="22">
        <v>85</v>
      </c>
      <c r="BA15" s="22">
        <v>90</v>
      </c>
      <c r="BB15" s="22">
        <v>95</v>
      </c>
      <c r="BC15" s="22">
        <v>100</v>
      </c>
      <c r="BD15" s="22">
        <v>100</v>
      </c>
      <c r="BE15" s="22">
        <v>100</v>
      </c>
      <c r="BF15" s="22">
        <v>100</v>
      </c>
      <c r="BG15" s="22">
        <v>100</v>
      </c>
      <c r="BH15" s="22">
        <v>100</v>
      </c>
      <c r="BI15" s="22">
        <v>100</v>
      </c>
      <c r="BJ15" s="22">
        <v>100</v>
      </c>
      <c r="BK15" s="22">
        <v>100</v>
      </c>
      <c r="BL15" s="44">
        <v>100</v>
      </c>
      <c r="BM15" s="44">
        <v>100</v>
      </c>
      <c r="BN15" s="44">
        <v>100</v>
      </c>
      <c r="BO15" s="44">
        <v>100</v>
      </c>
      <c r="BP15" s="44">
        <v>100</v>
      </c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>
        <v>285</v>
      </c>
      <c r="CL15" s="50">
        <v>435</v>
      </c>
      <c r="CN15" s="26"/>
      <c r="CO15" s="26"/>
      <c r="CP15" s="26"/>
      <c r="CQ15" s="26"/>
      <c r="CR15" s="26">
        <f>IF(CR23=CQ23,1,0)</f>
        <v>0</v>
      </c>
      <c r="CS15" s="26"/>
      <c r="CT15" s="26"/>
    </row>
    <row r="16" spans="1:102" ht="39.950000000000003" customHeight="1" thickBot="1" x14ac:dyDescent="0.35">
      <c r="AB16" s="68"/>
      <c r="AC16" s="68"/>
      <c r="AD16" s="68"/>
      <c r="AE16" s="214" t="s">
        <v>3</v>
      </c>
      <c r="AF16" s="215"/>
      <c r="AG16" s="216"/>
      <c r="AH16" s="68"/>
      <c r="AI16" s="68"/>
      <c r="AJ16" s="91" t="s">
        <v>84</v>
      </c>
      <c r="AK16" s="10"/>
      <c r="AL16" s="49">
        <v>285</v>
      </c>
      <c r="AM16" s="49">
        <v>435</v>
      </c>
      <c r="AN16" s="106">
        <v>12.5</v>
      </c>
      <c r="AO16" s="22">
        <v>-75</v>
      </c>
      <c r="AP16" s="22">
        <v>-75</v>
      </c>
      <c r="AQ16" s="22">
        <v>-75</v>
      </c>
      <c r="AR16" s="22">
        <v>-75</v>
      </c>
      <c r="AS16" s="22">
        <v>-75</v>
      </c>
      <c r="AT16" s="22">
        <v>-75</v>
      </c>
      <c r="AU16" s="22">
        <v>-75</v>
      </c>
      <c r="AV16" s="22">
        <v>75</v>
      </c>
      <c r="AW16" s="22">
        <v>80</v>
      </c>
      <c r="AX16" s="22">
        <v>80</v>
      </c>
      <c r="AY16" s="22">
        <v>85</v>
      </c>
      <c r="AZ16" s="22">
        <v>90</v>
      </c>
      <c r="BA16" s="22">
        <v>95</v>
      </c>
      <c r="BB16" s="22">
        <v>100</v>
      </c>
      <c r="BC16" s="22">
        <v>100</v>
      </c>
      <c r="BD16" s="22">
        <v>100</v>
      </c>
      <c r="BE16" s="22">
        <v>100</v>
      </c>
      <c r="BF16" s="22">
        <v>100</v>
      </c>
      <c r="BG16" s="22">
        <v>100</v>
      </c>
      <c r="BH16" s="22">
        <v>100</v>
      </c>
      <c r="BI16" s="22">
        <v>100</v>
      </c>
      <c r="BJ16" s="22">
        <v>100</v>
      </c>
      <c r="BK16" s="22">
        <v>100</v>
      </c>
      <c r="BL16" s="44">
        <v>100</v>
      </c>
      <c r="BM16" s="44">
        <v>100</v>
      </c>
      <c r="BN16" s="44">
        <v>100</v>
      </c>
      <c r="BO16" s="44">
        <v>100</v>
      </c>
      <c r="BP16" s="44">
        <v>100</v>
      </c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>
        <v>300</v>
      </c>
      <c r="CL16" s="50">
        <v>450</v>
      </c>
      <c r="CN16" s="6"/>
      <c r="CO16" s="6"/>
      <c r="CP16" s="6" t="s">
        <v>6</v>
      </c>
      <c r="CQ16" s="6"/>
      <c r="CR16" s="6">
        <f>IF(CR24=CQ24,1,0)</f>
        <v>1</v>
      </c>
      <c r="CS16" s="6"/>
      <c r="CT16" s="6"/>
    </row>
    <row r="17" spans="28:98" ht="39.950000000000003" customHeight="1" thickBot="1" x14ac:dyDescent="0.35">
      <c r="AB17" s="68"/>
      <c r="AC17" s="68"/>
      <c r="AD17" s="68"/>
      <c r="AE17" s="218">
        <v>12.5</v>
      </c>
      <c r="AF17" s="219"/>
      <c r="AG17" s="220"/>
      <c r="AH17" s="94" t="s">
        <v>2</v>
      </c>
      <c r="AI17" s="68"/>
      <c r="AJ17" s="91" t="s">
        <v>85</v>
      </c>
      <c r="AK17" s="10"/>
      <c r="AL17" s="49">
        <v>300</v>
      </c>
      <c r="AM17" s="49">
        <v>450</v>
      </c>
      <c r="AN17" s="106">
        <v>12</v>
      </c>
      <c r="AO17" s="22">
        <v>-75</v>
      </c>
      <c r="AP17" s="22">
        <v>-75</v>
      </c>
      <c r="AQ17" s="22">
        <v>-75</v>
      </c>
      <c r="AR17" s="22">
        <v>-75</v>
      </c>
      <c r="AS17" s="22">
        <v>-75</v>
      </c>
      <c r="AT17" s="22">
        <v>-75</v>
      </c>
      <c r="AU17" s="22">
        <v>75</v>
      </c>
      <c r="AV17" s="22">
        <v>75</v>
      </c>
      <c r="AW17" s="22">
        <v>80</v>
      </c>
      <c r="AX17" s="22">
        <v>85</v>
      </c>
      <c r="AY17" s="22">
        <v>90</v>
      </c>
      <c r="AZ17" s="22">
        <v>95</v>
      </c>
      <c r="BA17" s="22">
        <v>100</v>
      </c>
      <c r="BB17" s="22">
        <v>100</v>
      </c>
      <c r="BC17" s="22">
        <v>100</v>
      </c>
      <c r="BD17" s="22">
        <v>100</v>
      </c>
      <c r="BE17" s="22">
        <v>100</v>
      </c>
      <c r="BF17" s="22">
        <v>100</v>
      </c>
      <c r="BG17" s="22">
        <v>100</v>
      </c>
      <c r="BH17" s="22">
        <v>100</v>
      </c>
      <c r="BI17" s="22">
        <v>100</v>
      </c>
      <c r="BJ17" s="22">
        <v>100</v>
      </c>
      <c r="BK17" s="22">
        <v>100</v>
      </c>
      <c r="BL17" s="44">
        <v>100</v>
      </c>
      <c r="BM17" s="44">
        <v>100</v>
      </c>
      <c r="BN17" s="44">
        <v>100</v>
      </c>
      <c r="BO17" s="44">
        <v>100</v>
      </c>
      <c r="BP17" s="44">
        <v>100</v>
      </c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>
        <v>310</v>
      </c>
      <c r="CL17" s="50">
        <v>460</v>
      </c>
      <c r="CN17" s="6"/>
      <c r="CO17" s="6"/>
      <c r="CP17" s="6" t="s">
        <v>7</v>
      </c>
      <c r="CQ17" s="6"/>
      <c r="CR17" s="6">
        <f>IF(CR25=CQ25,1,0)</f>
        <v>1</v>
      </c>
      <c r="CS17" s="6"/>
      <c r="CT17" s="6"/>
    </row>
    <row r="18" spans="28:98" ht="18.75" customHeight="1" x14ac:dyDescent="0.3">
      <c r="AB18" s="68"/>
      <c r="AC18" s="68"/>
      <c r="AD18" s="68"/>
      <c r="AE18" s="68"/>
      <c r="AF18" s="68"/>
      <c r="AG18" s="68"/>
      <c r="AH18" s="68"/>
      <c r="AI18" s="68"/>
      <c r="AJ18" s="91" t="s">
        <v>86</v>
      </c>
      <c r="AK18" s="10"/>
      <c r="AL18" s="49">
        <v>310</v>
      </c>
      <c r="AM18" s="49">
        <v>460</v>
      </c>
      <c r="AN18" s="106">
        <v>11.5</v>
      </c>
      <c r="AO18" s="22">
        <v>-75</v>
      </c>
      <c r="AP18" s="22">
        <v>-75</v>
      </c>
      <c r="AQ18" s="22">
        <v>-75</v>
      </c>
      <c r="AR18" s="22">
        <v>-75</v>
      </c>
      <c r="AS18" s="22">
        <v>-75</v>
      </c>
      <c r="AT18" s="22">
        <v>-75</v>
      </c>
      <c r="AU18" s="22">
        <v>75</v>
      </c>
      <c r="AV18" s="22">
        <v>80</v>
      </c>
      <c r="AW18" s="22">
        <v>85</v>
      </c>
      <c r="AX18" s="22">
        <v>90</v>
      </c>
      <c r="AY18" s="22">
        <v>95</v>
      </c>
      <c r="AZ18" s="22">
        <v>100</v>
      </c>
      <c r="BA18" s="22">
        <v>100</v>
      </c>
      <c r="BB18" s="22">
        <v>100</v>
      </c>
      <c r="BC18" s="22">
        <v>100</v>
      </c>
      <c r="BD18" s="22">
        <v>100</v>
      </c>
      <c r="BE18" s="22">
        <v>100</v>
      </c>
      <c r="BF18" s="22">
        <v>100</v>
      </c>
      <c r="BG18" s="22">
        <v>100</v>
      </c>
      <c r="BH18" s="22">
        <v>100</v>
      </c>
      <c r="BI18" s="22">
        <v>100</v>
      </c>
      <c r="BJ18" s="22">
        <v>100</v>
      </c>
      <c r="BK18" s="22">
        <v>100</v>
      </c>
      <c r="BL18" s="44">
        <v>100</v>
      </c>
      <c r="BM18" s="44">
        <v>100</v>
      </c>
      <c r="BN18" s="44">
        <v>100</v>
      </c>
      <c r="BO18" s="44">
        <v>100</v>
      </c>
      <c r="BP18" s="44">
        <v>100</v>
      </c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>
        <v>325</v>
      </c>
      <c r="CL18" s="50">
        <v>475</v>
      </c>
      <c r="CN18" s="6"/>
      <c r="CO18" s="6"/>
      <c r="CP18" s="6" t="s">
        <v>8</v>
      </c>
      <c r="CQ18" s="6"/>
      <c r="CR18" s="6">
        <f>IF(CR26=CQ26,1,0)</f>
        <v>1</v>
      </c>
      <c r="CS18" s="6"/>
      <c r="CT18" s="6"/>
    </row>
    <row r="19" spans="28:98" ht="39.75" hidden="1" customHeight="1" x14ac:dyDescent="0.3">
      <c r="AB19" s="68"/>
      <c r="AC19" s="68"/>
      <c r="AD19" s="68"/>
      <c r="AE19" s="68"/>
      <c r="AF19" s="68"/>
      <c r="AG19" s="68"/>
      <c r="AH19" s="68"/>
      <c r="AI19" s="68"/>
      <c r="AJ19" s="91" t="s">
        <v>87</v>
      </c>
      <c r="AK19" s="10"/>
      <c r="AL19" s="49">
        <v>325</v>
      </c>
      <c r="AM19" s="49">
        <v>475</v>
      </c>
      <c r="AN19" s="106">
        <v>11</v>
      </c>
      <c r="AO19" s="22">
        <v>-75</v>
      </c>
      <c r="AP19" s="22">
        <v>-75</v>
      </c>
      <c r="AQ19" s="22">
        <v>-75</v>
      </c>
      <c r="AR19" s="22">
        <v>-75</v>
      </c>
      <c r="AS19" s="22">
        <v>-75</v>
      </c>
      <c r="AT19" s="22">
        <v>75</v>
      </c>
      <c r="AU19" s="22">
        <v>80</v>
      </c>
      <c r="AV19" s="22">
        <v>85</v>
      </c>
      <c r="AW19" s="22">
        <v>90</v>
      </c>
      <c r="AX19" s="22">
        <v>95</v>
      </c>
      <c r="AY19" s="22">
        <v>100</v>
      </c>
      <c r="AZ19" s="22">
        <v>100</v>
      </c>
      <c r="BA19" s="22">
        <v>100</v>
      </c>
      <c r="BB19" s="22">
        <v>100</v>
      </c>
      <c r="BC19" s="22">
        <v>100</v>
      </c>
      <c r="BD19" s="22">
        <v>100</v>
      </c>
      <c r="BE19" s="22">
        <v>100</v>
      </c>
      <c r="BF19" s="22">
        <v>100</v>
      </c>
      <c r="BG19" s="22">
        <v>100</v>
      </c>
      <c r="BH19" s="22">
        <v>100</v>
      </c>
      <c r="BI19" s="22">
        <v>100</v>
      </c>
      <c r="BJ19" s="22">
        <v>100</v>
      </c>
      <c r="BK19" s="22">
        <v>100</v>
      </c>
      <c r="BL19" s="44">
        <v>100</v>
      </c>
      <c r="BM19" s="44">
        <v>100</v>
      </c>
      <c r="BN19" s="44">
        <v>100</v>
      </c>
      <c r="BO19" s="44">
        <v>100</v>
      </c>
      <c r="BP19" s="44">
        <v>100</v>
      </c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>
        <v>335</v>
      </c>
      <c r="CL19" s="50">
        <v>485</v>
      </c>
      <c r="CN19" s="6"/>
      <c r="CO19" s="6"/>
      <c r="CP19" s="6" t="s">
        <v>9</v>
      </c>
      <c r="CQ19" s="6"/>
      <c r="CR19" s="6">
        <f>IF(CR27=CQ27,1,0)</f>
        <v>0</v>
      </c>
      <c r="CS19" s="6"/>
      <c r="CT19" s="6"/>
    </row>
    <row r="20" spans="28:98" ht="11.25" hidden="1" customHeight="1" x14ac:dyDescent="0.3">
      <c r="AB20" s="68"/>
      <c r="AC20" s="68"/>
      <c r="AD20" s="68"/>
      <c r="AE20" s="68"/>
      <c r="AF20" s="68"/>
      <c r="AG20" s="68"/>
      <c r="AH20" s="68"/>
      <c r="AI20" s="68"/>
      <c r="AJ20" s="7"/>
      <c r="AK20" s="10"/>
      <c r="AL20" s="49">
        <v>335</v>
      </c>
      <c r="AM20" s="49">
        <v>485</v>
      </c>
      <c r="AN20" s="106">
        <v>10.5</v>
      </c>
      <c r="AO20" s="22">
        <v>-75</v>
      </c>
      <c r="AP20" s="22">
        <v>-75</v>
      </c>
      <c r="AQ20" s="22">
        <v>-75</v>
      </c>
      <c r="AR20" s="22">
        <v>-75</v>
      </c>
      <c r="AS20" s="22">
        <v>75</v>
      </c>
      <c r="AT20" s="22">
        <v>80</v>
      </c>
      <c r="AU20" s="22">
        <v>85</v>
      </c>
      <c r="AV20" s="22">
        <v>90</v>
      </c>
      <c r="AW20" s="22">
        <v>95</v>
      </c>
      <c r="AX20" s="22">
        <v>95</v>
      </c>
      <c r="AY20" s="22">
        <v>100</v>
      </c>
      <c r="AZ20" s="22">
        <v>100</v>
      </c>
      <c r="BA20" s="22">
        <v>100</v>
      </c>
      <c r="BB20" s="22">
        <v>100</v>
      </c>
      <c r="BC20" s="22">
        <v>100</v>
      </c>
      <c r="BD20" s="22">
        <v>100</v>
      </c>
      <c r="BE20" s="22">
        <v>100</v>
      </c>
      <c r="BF20" s="22">
        <v>100</v>
      </c>
      <c r="BG20" s="22">
        <v>100</v>
      </c>
      <c r="BH20" s="22">
        <v>100</v>
      </c>
      <c r="BI20" s="22">
        <v>100</v>
      </c>
      <c r="BJ20" s="22">
        <v>100</v>
      </c>
      <c r="BK20" s="22">
        <v>100</v>
      </c>
      <c r="BL20" s="44">
        <v>100</v>
      </c>
      <c r="BM20" s="44">
        <v>100</v>
      </c>
      <c r="BN20" s="44">
        <v>100</v>
      </c>
      <c r="BO20" s="44">
        <v>100</v>
      </c>
      <c r="BP20" s="44">
        <v>100</v>
      </c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>
        <v>350</v>
      </c>
      <c r="CL20" s="50">
        <v>500</v>
      </c>
      <c r="CN20" s="6"/>
      <c r="CO20" s="6"/>
      <c r="CP20" s="6" t="s">
        <v>10</v>
      </c>
      <c r="CQ20" s="6"/>
      <c r="CR20" s="6"/>
      <c r="CS20" s="6"/>
      <c r="CT20" s="6"/>
    </row>
    <row r="21" spans="28:98" ht="39.75" hidden="1" customHeight="1" x14ac:dyDescent="0.3">
      <c r="AB21" s="68"/>
      <c r="AC21" s="68"/>
      <c r="AD21" s="68"/>
      <c r="AE21" s="68"/>
      <c r="AF21" s="68"/>
      <c r="AG21" s="68"/>
      <c r="AH21" s="68"/>
      <c r="AI21" s="68"/>
      <c r="AJ21" s="7"/>
      <c r="AK21" s="10"/>
      <c r="AL21" s="49">
        <v>350</v>
      </c>
      <c r="AM21" s="49">
        <v>500</v>
      </c>
      <c r="AN21" s="106">
        <v>10</v>
      </c>
      <c r="AO21" s="27">
        <v>-75</v>
      </c>
      <c r="AP21" s="27">
        <v>-75</v>
      </c>
      <c r="AQ21" s="27">
        <v>-75</v>
      </c>
      <c r="AR21" s="27">
        <v>-75</v>
      </c>
      <c r="AS21" s="22">
        <v>80</v>
      </c>
      <c r="AT21" s="22">
        <v>80</v>
      </c>
      <c r="AU21" s="22">
        <v>85</v>
      </c>
      <c r="AV21" s="22">
        <v>90</v>
      </c>
      <c r="AW21" s="22">
        <v>95</v>
      </c>
      <c r="AX21" s="22">
        <v>100</v>
      </c>
      <c r="AY21" s="22">
        <v>100</v>
      </c>
      <c r="AZ21" s="22">
        <v>100</v>
      </c>
      <c r="BA21" s="22">
        <v>100</v>
      </c>
      <c r="BB21" s="22">
        <v>100</v>
      </c>
      <c r="BC21" s="22">
        <v>100</v>
      </c>
      <c r="BD21" s="22">
        <v>100</v>
      </c>
      <c r="BE21" s="22">
        <v>100</v>
      </c>
      <c r="BF21" s="22">
        <v>100</v>
      </c>
      <c r="BG21" s="22">
        <v>100</v>
      </c>
      <c r="BH21" s="22">
        <v>100</v>
      </c>
      <c r="BI21" s="22">
        <v>100</v>
      </c>
      <c r="BJ21" s="22">
        <v>100</v>
      </c>
      <c r="BK21" s="22">
        <v>100</v>
      </c>
      <c r="BL21" s="44">
        <v>100</v>
      </c>
      <c r="BM21" s="44">
        <v>100</v>
      </c>
      <c r="BN21" s="44">
        <v>100</v>
      </c>
      <c r="BO21" s="44">
        <v>100</v>
      </c>
      <c r="BP21" s="44">
        <v>100</v>
      </c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>
        <v>360</v>
      </c>
      <c r="CL21" s="50">
        <v>510</v>
      </c>
      <c r="CN21" s="28"/>
      <c r="CO21" s="38" t="s">
        <v>16</v>
      </c>
      <c r="CP21" s="34" t="s">
        <v>17</v>
      </c>
      <c r="CQ21" s="34"/>
      <c r="CR21" s="29">
        <v>1</v>
      </c>
      <c r="CS21" s="29" t="s">
        <v>18</v>
      </c>
      <c r="CT21" s="29">
        <v>1</v>
      </c>
    </row>
    <row r="22" spans="28:98" ht="39.75" hidden="1" customHeight="1" x14ac:dyDescent="0.3">
      <c r="AB22" s="68"/>
      <c r="AC22" s="68"/>
      <c r="AD22" s="68"/>
      <c r="AE22" s="68"/>
      <c r="AF22" s="68"/>
      <c r="AG22" s="68"/>
      <c r="AH22" s="68"/>
      <c r="AI22" s="68"/>
      <c r="AJ22" s="9"/>
      <c r="AK22" s="10"/>
      <c r="AL22" s="49">
        <v>360</v>
      </c>
      <c r="AM22" s="49">
        <v>510</v>
      </c>
      <c r="AN22" s="106">
        <v>9.5</v>
      </c>
      <c r="AO22" s="27">
        <v>-75</v>
      </c>
      <c r="AP22" s="27">
        <v>-75</v>
      </c>
      <c r="AQ22" s="27">
        <v>-75</v>
      </c>
      <c r="AR22" s="22">
        <v>75</v>
      </c>
      <c r="AS22" s="22">
        <v>85</v>
      </c>
      <c r="AT22" s="22">
        <v>90</v>
      </c>
      <c r="AU22" s="22">
        <v>100</v>
      </c>
      <c r="AV22" s="22">
        <v>100</v>
      </c>
      <c r="AW22" s="22">
        <v>100</v>
      </c>
      <c r="AX22" s="22">
        <v>100</v>
      </c>
      <c r="AY22" s="22">
        <v>100</v>
      </c>
      <c r="AZ22" s="22">
        <v>100</v>
      </c>
      <c r="BA22" s="22">
        <v>100</v>
      </c>
      <c r="BB22" s="22">
        <v>100</v>
      </c>
      <c r="BC22" s="22">
        <v>100</v>
      </c>
      <c r="BD22" s="22">
        <v>100</v>
      </c>
      <c r="BE22" s="22">
        <v>100</v>
      </c>
      <c r="BF22" s="22">
        <v>100</v>
      </c>
      <c r="BG22" s="22">
        <v>100</v>
      </c>
      <c r="BH22" s="22">
        <v>100</v>
      </c>
      <c r="BI22" s="22">
        <v>100</v>
      </c>
      <c r="BJ22" s="22">
        <v>100</v>
      </c>
      <c r="BK22" s="22">
        <v>100</v>
      </c>
      <c r="BL22" s="44">
        <v>100</v>
      </c>
      <c r="BM22" s="44">
        <v>100</v>
      </c>
      <c r="BN22" s="44">
        <v>100</v>
      </c>
      <c r="BO22" s="44">
        <v>100</v>
      </c>
      <c r="BP22" s="44">
        <v>100</v>
      </c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>
        <v>375</v>
      </c>
      <c r="CL22" s="50">
        <v>525</v>
      </c>
      <c r="CN22" s="30"/>
      <c r="CO22" s="38"/>
      <c r="CP22" s="31" t="s">
        <v>20</v>
      </c>
      <c r="CQ22" s="31" t="s">
        <v>15</v>
      </c>
      <c r="CR22" s="31" t="s">
        <v>21</v>
      </c>
      <c r="CS22" s="31" t="s">
        <v>19</v>
      </c>
      <c r="CT22" s="31" t="s">
        <v>25</v>
      </c>
    </row>
    <row r="23" spans="28:98" ht="39.75" hidden="1" customHeight="1" x14ac:dyDescent="0.3">
      <c r="AB23" s="68"/>
      <c r="AC23" s="68"/>
      <c r="AD23" s="68"/>
      <c r="AE23" s="68"/>
      <c r="AF23" s="68"/>
      <c r="AG23" s="68"/>
      <c r="AH23" s="68"/>
      <c r="AI23" s="68"/>
      <c r="AJ23" s="7"/>
      <c r="AK23" s="10">
        <f>MATCH(AD31,$AO$4:$BP$4,0)</f>
        <v>7</v>
      </c>
      <c r="AL23" s="49">
        <v>375</v>
      </c>
      <c r="AM23" s="49">
        <v>525</v>
      </c>
      <c r="AN23" s="106">
        <v>9</v>
      </c>
      <c r="AO23" s="27">
        <v>-75</v>
      </c>
      <c r="AP23" s="27">
        <v>-75</v>
      </c>
      <c r="AQ23" s="22">
        <v>80</v>
      </c>
      <c r="AR23" s="22">
        <v>90</v>
      </c>
      <c r="AS23" s="22">
        <v>100</v>
      </c>
      <c r="AT23" s="22">
        <v>100</v>
      </c>
      <c r="AU23" s="22">
        <v>100</v>
      </c>
      <c r="AV23" s="22">
        <v>100</v>
      </c>
      <c r="AW23" s="22">
        <v>100</v>
      </c>
      <c r="AX23" s="22">
        <v>100</v>
      </c>
      <c r="AY23" s="22">
        <v>100</v>
      </c>
      <c r="AZ23" s="22">
        <v>100</v>
      </c>
      <c r="BA23" s="22">
        <v>100</v>
      </c>
      <c r="BB23" s="22">
        <v>100</v>
      </c>
      <c r="BC23" s="22">
        <v>100</v>
      </c>
      <c r="BD23" s="22">
        <v>100</v>
      </c>
      <c r="BE23" s="22">
        <v>100</v>
      </c>
      <c r="BF23" s="22">
        <v>100</v>
      </c>
      <c r="BG23" s="22">
        <v>100</v>
      </c>
      <c r="BH23" s="22">
        <v>100</v>
      </c>
      <c r="BI23" s="22">
        <v>100</v>
      </c>
      <c r="BJ23" s="22">
        <v>100</v>
      </c>
      <c r="BK23" s="22">
        <v>100</v>
      </c>
      <c r="BL23" s="44">
        <v>100</v>
      </c>
      <c r="BM23" s="44">
        <v>100</v>
      </c>
      <c r="BN23" s="44">
        <v>100</v>
      </c>
      <c r="BO23" s="44">
        <v>100</v>
      </c>
      <c r="BP23" s="44">
        <v>100</v>
      </c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>
        <v>385</v>
      </c>
      <c r="CL23" s="50">
        <v>535</v>
      </c>
      <c r="CN23" s="32" t="s">
        <v>13</v>
      </c>
      <c r="CO23" s="34"/>
      <c r="CP23" s="29">
        <v>425</v>
      </c>
      <c r="CQ23" s="29">
        <v>100</v>
      </c>
      <c r="CR23" s="29">
        <f>IF(CR21=1,INDEX($AO$5:$BP$25,$AK$24,$AK$23),"")</f>
        <v>-75</v>
      </c>
      <c r="CS23" s="29">
        <v>95</v>
      </c>
      <c r="CT23" s="29" t="str">
        <f>IF(AND($CT$21=1,CS23&lt;=CR23),"1","0")</f>
        <v>0</v>
      </c>
    </row>
    <row r="24" spans="28:98" ht="39.75" hidden="1" customHeight="1" x14ac:dyDescent="0.3">
      <c r="AB24" s="68"/>
      <c r="AC24" s="68"/>
      <c r="AD24" s="68"/>
      <c r="AE24" s="68"/>
      <c r="AF24" s="68"/>
      <c r="AG24" s="68"/>
      <c r="AH24" s="68"/>
      <c r="AI24" s="68"/>
      <c r="AJ24" s="7"/>
      <c r="AK24" s="10">
        <f>MATCH(AE17,$AN$5:$AN$25,0)</f>
        <v>12</v>
      </c>
      <c r="AL24" s="49">
        <v>385</v>
      </c>
      <c r="AM24" s="49">
        <v>535</v>
      </c>
      <c r="AN24" s="106">
        <v>8.5</v>
      </c>
      <c r="AO24" s="27">
        <v>-75</v>
      </c>
      <c r="AP24" s="22">
        <v>75</v>
      </c>
      <c r="AQ24" s="22">
        <v>85</v>
      </c>
      <c r="AR24" s="22">
        <v>95</v>
      </c>
      <c r="AS24" s="22">
        <v>100</v>
      </c>
      <c r="AT24" s="22">
        <v>100</v>
      </c>
      <c r="AU24" s="22">
        <v>100</v>
      </c>
      <c r="AV24" s="22">
        <v>100</v>
      </c>
      <c r="AW24" s="22">
        <v>100</v>
      </c>
      <c r="AX24" s="22">
        <v>100</v>
      </c>
      <c r="AY24" s="22">
        <v>100</v>
      </c>
      <c r="AZ24" s="22">
        <v>100</v>
      </c>
      <c r="BA24" s="22">
        <v>100</v>
      </c>
      <c r="BB24" s="22">
        <v>100</v>
      </c>
      <c r="BC24" s="22">
        <v>100</v>
      </c>
      <c r="BD24" s="22">
        <v>100</v>
      </c>
      <c r="BE24" s="22">
        <v>100</v>
      </c>
      <c r="BF24" s="22">
        <v>100</v>
      </c>
      <c r="BG24" s="22">
        <v>100</v>
      </c>
      <c r="BH24" s="22">
        <v>100</v>
      </c>
      <c r="BI24" s="22">
        <v>100</v>
      </c>
      <c r="BJ24" s="22">
        <v>100</v>
      </c>
      <c r="BK24" s="22">
        <v>100</v>
      </c>
      <c r="BL24" s="44">
        <v>100</v>
      </c>
      <c r="BM24" s="44">
        <v>100</v>
      </c>
      <c r="BN24" s="44">
        <v>100</v>
      </c>
      <c r="BO24" s="44">
        <v>100</v>
      </c>
      <c r="BP24" s="44">
        <v>100</v>
      </c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>
        <v>400</v>
      </c>
      <c r="CL24" s="50">
        <v>550</v>
      </c>
      <c r="CN24" s="29" t="s">
        <v>14</v>
      </c>
      <c r="CO24" s="34"/>
      <c r="CP24" s="29"/>
      <c r="CQ24" s="29"/>
      <c r="CR24" s="29"/>
      <c r="CS24" s="29">
        <v>90</v>
      </c>
      <c r="CT24" s="29"/>
    </row>
    <row r="25" spans="28:98" ht="7.5" customHeight="1" x14ac:dyDescent="0.3">
      <c r="AB25" s="68"/>
      <c r="AC25" s="74"/>
      <c r="AD25" s="74"/>
      <c r="AE25" s="74"/>
      <c r="AF25" s="74"/>
      <c r="AG25" s="68"/>
      <c r="AH25" s="68"/>
      <c r="AI25" s="68"/>
      <c r="AJ25" s="7"/>
      <c r="AK25" s="10"/>
      <c r="AL25" s="49">
        <v>400</v>
      </c>
      <c r="AM25" s="49">
        <v>550</v>
      </c>
      <c r="AN25" s="106">
        <v>8</v>
      </c>
      <c r="AO25" s="22">
        <v>75</v>
      </c>
      <c r="AP25" s="22">
        <v>80</v>
      </c>
      <c r="AQ25" s="22">
        <v>90</v>
      </c>
      <c r="AR25" s="22">
        <v>100</v>
      </c>
      <c r="AS25" s="22">
        <v>100</v>
      </c>
      <c r="AT25" s="22">
        <v>100</v>
      </c>
      <c r="AU25" s="22">
        <v>100</v>
      </c>
      <c r="AV25" s="22">
        <v>100</v>
      </c>
      <c r="AW25" s="22">
        <v>100</v>
      </c>
      <c r="AX25" s="22">
        <v>100</v>
      </c>
      <c r="AY25" s="22">
        <v>100</v>
      </c>
      <c r="AZ25" s="22">
        <v>100</v>
      </c>
      <c r="BA25" s="22">
        <v>100</v>
      </c>
      <c r="BB25" s="22">
        <v>100</v>
      </c>
      <c r="BC25" s="22">
        <v>100</v>
      </c>
      <c r="BD25" s="22">
        <v>100</v>
      </c>
      <c r="BE25" s="22">
        <v>100</v>
      </c>
      <c r="BF25" s="22">
        <v>100</v>
      </c>
      <c r="BG25" s="22">
        <v>100</v>
      </c>
      <c r="BH25" s="22">
        <v>100</v>
      </c>
      <c r="BI25" s="22">
        <v>100</v>
      </c>
      <c r="BJ25" s="22">
        <v>100</v>
      </c>
      <c r="BK25" s="22">
        <v>100</v>
      </c>
      <c r="BL25" s="44">
        <v>100</v>
      </c>
      <c r="BM25" s="44">
        <v>100</v>
      </c>
      <c r="BN25" s="44">
        <v>100</v>
      </c>
      <c r="BO25" s="44">
        <v>100</v>
      </c>
      <c r="BP25" s="44">
        <v>100</v>
      </c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>
        <v>410</v>
      </c>
      <c r="CL25" s="50">
        <v>560</v>
      </c>
      <c r="CN25" s="29" t="s">
        <v>14</v>
      </c>
      <c r="CO25" s="34"/>
      <c r="CP25" s="29"/>
      <c r="CQ25" s="29"/>
      <c r="CR25" s="29"/>
      <c r="CS25" s="29">
        <v>90</v>
      </c>
      <c r="CT25" s="29"/>
    </row>
    <row r="26" spans="28:98" ht="0.75" customHeight="1" thickBot="1" x14ac:dyDescent="0.35">
      <c r="AB26" s="68"/>
      <c r="AC26" s="217"/>
      <c r="AD26" s="217"/>
      <c r="AE26" s="217"/>
      <c r="AF26" s="217"/>
      <c r="AG26" s="217"/>
      <c r="AH26" s="217"/>
      <c r="AI26" s="68"/>
      <c r="AJ26" s="7"/>
      <c r="AK26" s="10"/>
      <c r="AL26" s="49">
        <v>410</v>
      </c>
      <c r="AM26" s="49">
        <v>560</v>
      </c>
      <c r="AN26" s="7" t="s">
        <v>5</v>
      </c>
      <c r="AO26" s="7">
        <v>300</v>
      </c>
      <c r="AP26" s="7">
        <v>310</v>
      </c>
      <c r="AQ26" s="7">
        <v>325</v>
      </c>
      <c r="AR26" s="7">
        <v>335</v>
      </c>
      <c r="AS26" s="7">
        <v>350</v>
      </c>
      <c r="AT26" s="7">
        <v>360</v>
      </c>
      <c r="AU26" s="7">
        <v>375</v>
      </c>
      <c r="AV26" s="7">
        <v>385</v>
      </c>
      <c r="AW26" s="7">
        <v>400</v>
      </c>
      <c r="AX26" s="7">
        <v>410</v>
      </c>
      <c r="AY26" s="7">
        <v>425</v>
      </c>
      <c r="AZ26" s="7">
        <v>435</v>
      </c>
      <c r="BA26" s="7">
        <v>450</v>
      </c>
      <c r="BB26" s="7">
        <v>460</v>
      </c>
      <c r="BC26" s="7">
        <v>475</v>
      </c>
      <c r="BD26" s="7">
        <v>485</v>
      </c>
      <c r="BE26" s="7">
        <v>500</v>
      </c>
      <c r="BF26" s="7">
        <v>510</v>
      </c>
      <c r="BG26" s="7">
        <v>525</v>
      </c>
      <c r="BH26" s="7">
        <v>535</v>
      </c>
      <c r="BI26" s="7">
        <v>550</v>
      </c>
      <c r="BJ26" s="7">
        <v>560</v>
      </c>
      <c r="BK26" s="7">
        <v>575</v>
      </c>
      <c r="BL26" s="10">
        <v>585</v>
      </c>
      <c r="BM26" s="10">
        <v>600</v>
      </c>
      <c r="BN26" s="10">
        <v>610</v>
      </c>
      <c r="BO26" s="10">
        <v>625</v>
      </c>
      <c r="BP26" s="10">
        <v>635</v>
      </c>
      <c r="BQ26" s="10">
        <v>650</v>
      </c>
      <c r="BR26" s="10">
        <v>660</v>
      </c>
      <c r="BS26" s="10">
        <v>675</v>
      </c>
      <c r="BT26" s="10">
        <v>685</v>
      </c>
      <c r="BU26" s="10">
        <v>700</v>
      </c>
      <c r="BV26" s="10">
        <v>710</v>
      </c>
      <c r="BW26" s="10">
        <v>725</v>
      </c>
      <c r="BX26" s="10">
        <v>735</v>
      </c>
      <c r="BY26" s="10">
        <v>750</v>
      </c>
      <c r="BZ26" s="10">
        <v>760</v>
      </c>
      <c r="CA26" s="10">
        <v>775</v>
      </c>
      <c r="CB26" s="10">
        <v>785</v>
      </c>
      <c r="CC26" s="10">
        <v>800</v>
      </c>
      <c r="CD26" s="10">
        <v>810</v>
      </c>
      <c r="CE26" s="10">
        <v>825</v>
      </c>
      <c r="CF26" s="10">
        <v>835</v>
      </c>
      <c r="CG26" s="10">
        <v>850</v>
      </c>
      <c r="CH26" s="10">
        <v>860</v>
      </c>
      <c r="CI26" s="10">
        <v>875</v>
      </c>
      <c r="CJ26" s="10">
        <v>900</v>
      </c>
      <c r="CK26" s="10">
        <v>425</v>
      </c>
      <c r="CL26" s="50">
        <v>575</v>
      </c>
      <c r="CN26" s="29" t="s">
        <v>14</v>
      </c>
      <c r="CO26" s="34"/>
      <c r="CP26" s="29"/>
      <c r="CQ26" s="29"/>
      <c r="CR26" s="29"/>
      <c r="CS26" s="29">
        <v>90</v>
      </c>
      <c r="CT26" s="29"/>
    </row>
    <row r="27" spans="28:98" ht="18.75" hidden="1" customHeight="1" x14ac:dyDescent="0.3">
      <c r="AB27" s="68"/>
      <c r="AC27" s="68"/>
      <c r="AD27" s="68"/>
      <c r="AE27" s="68"/>
      <c r="AF27" s="68"/>
      <c r="AG27" s="68"/>
      <c r="AH27" s="68"/>
      <c r="AI27" s="68"/>
      <c r="AJ27" s="7"/>
      <c r="AK27" s="10">
        <f>MATCH(AD32,$AO$26:$CJ$26,0)</f>
        <v>15</v>
      </c>
      <c r="AL27" s="49">
        <v>425</v>
      </c>
      <c r="AM27" s="49">
        <v>575</v>
      </c>
      <c r="AN27" s="106">
        <v>18</v>
      </c>
      <c r="AO27" s="7">
        <v>-75</v>
      </c>
      <c r="AP27" s="7">
        <v>-75</v>
      </c>
      <c r="AQ27" s="7">
        <v>-75</v>
      </c>
      <c r="AR27" s="7">
        <v>-75</v>
      </c>
      <c r="AS27" s="7">
        <v>-75</v>
      </c>
      <c r="AT27" s="7">
        <v>-75</v>
      </c>
      <c r="AU27" s="7">
        <v>-75</v>
      </c>
      <c r="AV27" s="7">
        <v>-75</v>
      </c>
      <c r="AW27" s="7">
        <v>-75</v>
      </c>
      <c r="AX27" s="7">
        <v>-75</v>
      </c>
      <c r="AY27" s="7">
        <v>-75</v>
      </c>
      <c r="AZ27" s="7">
        <v>-75</v>
      </c>
      <c r="BA27" s="7">
        <v>-75</v>
      </c>
      <c r="BB27" s="7">
        <v>-75</v>
      </c>
      <c r="BC27" s="7">
        <v>-75</v>
      </c>
      <c r="BD27" s="7">
        <v>-75</v>
      </c>
      <c r="BE27" s="7">
        <v>-75</v>
      </c>
      <c r="BF27" s="7">
        <v>-75</v>
      </c>
      <c r="BG27" s="7">
        <v>-75</v>
      </c>
      <c r="BH27" s="7">
        <v>-75</v>
      </c>
      <c r="BI27" s="7">
        <v>-75</v>
      </c>
      <c r="BJ27" s="7">
        <v>-75</v>
      </c>
      <c r="BK27" s="7">
        <v>-75</v>
      </c>
      <c r="BL27" s="10">
        <v>-75</v>
      </c>
      <c r="BM27" s="10">
        <v>-75</v>
      </c>
      <c r="BN27" s="10">
        <v>-75</v>
      </c>
      <c r="BO27" s="10">
        <v>-75</v>
      </c>
      <c r="BP27" s="10">
        <v>-75</v>
      </c>
      <c r="BQ27" s="10">
        <v>-75</v>
      </c>
      <c r="BR27" s="10">
        <v>-75</v>
      </c>
      <c r="BS27" s="10">
        <v>75</v>
      </c>
      <c r="BT27" s="10">
        <v>75</v>
      </c>
      <c r="BU27" s="10">
        <v>75</v>
      </c>
      <c r="BV27" s="10">
        <v>75</v>
      </c>
      <c r="BW27" s="10">
        <v>80</v>
      </c>
      <c r="BX27" s="10">
        <v>80</v>
      </c>
      <c r="BY27" s="10">
        <v>80</v>
      </c>
      <c r="BZ27" s="10">
        <v>85</v>
      </c>
      <c r="CA27" s="10">
        <v>85</v>
      </c>
      <c r="CB27" s="10">
        <v>85</v>
      </c>
      <c r="CC27" s="10">
        <v>85</v>
      </c>
      <c r="CD27" s="10">
        <v>90</v>
      </c>
      <c r="CE27" s="10">
        <v>90</v>
      </c>
      <c r="CF27" s="10">
        <v>90</v>
      </c>
      <c r="CG27" s="10">
        <v>95</v>
      </c>
      <c r="CH27" s="10">
        <v>95</v>
      </c>
      <c r="CI27" s="10">
        <v>95</v>
      </c>
      <c r="CJ27" s="10">
        <v>100</v>
      </c>
      <c r="CK27" s="10">
        <v>435</v>
      </c>
      <c r="CL27" s="50">
        <v>585</v>
      </c>
      <c r="CN27" s="29" t="s">
        <v>13</v>
      </c>
      <c r="CO27" s="34"/>
      <c r="CP27" s="29">
        <v>410</v>
      </c>
      <c r="CQ27" s="29">
        <v>95</v>
      </c>
      <c r="CR27" s="29">
        <f>IF(CR21=1,INDEX($AO$5:$BP$25,$AK$32,$AK$31),"")</f>
        <v>100</v>
      </c>
      <c r="CS27" s="29">
        <v>95</v>
      </c>
      <c r="CT27" s="29" t="str">
        <f>IF(AND($CT$21=1,CS27&lt;=CR27),"1","0")</f>
        <v>1</v>
      </c>
    </row>
    <row r="28" spans="28:98" ht="39.75" hidden="1" customHeight="1" x14ac:dyDescent="0.25">
      <c r="AB28" s="68"/>
      <c r="AC28" s="68"/>
      <c r="AD28" s="68"/>
      <c r="AE28" s="68"/>
      <c r="AF28" s="68"/>
      <c r="AG28" s="68"/>
      <c r="AH28" s="68"/>
      <c r="AI28" s="68"/>
      <c r="AJ28" s="7"/>
      <c r="AK28" s="10"/>
      <c r="AL28" s="49">
        <v>435</v>
      </c>
      <c r="AM28" s="49">
        <v>585</v>
      </c>
      <c r="AN28" s="106">
        <v>17.5</v>
      </c>
      <c r="AO28" s="7">
        <v>-75</v>
      </c>
      <c r="AP28" s="7">
        <v>-75</v>
      </c>
      <c r="AQ28" s="7">
        <v>-75</v>
      </c>
      <c r="AR28" s="7">
        <v>-75</v>
      </c>
      <c r="AS28" s="7">
        <v>-75</v>
      </c>
      <c r="AT28" s="7">
        <v>-75</v>
      </c>
      <c r="AU28" s="7">
        <v>-75</v>
      </c>
      <c r="AV28" s="7">
        <v>-75</v>
      </c>
      <c r="AW28" s="7">
        <v>-75</v>
      </c>
      <c r="AX28" s="7">
        <v>-75</v>
      </c>
      <c r="AY28" s="7">
        <v>-75</v>
      </c>
      <c r="AZ28" s="7">
        <v>-75</v>
      </c>
      <c r="BA28" s="7">
        <v>-75</v>
      </c>
      <c r="BB28" s="7">
        <v>-75</v>
      </c>
      <c r="BC28" s="7">
        <v>-75</v>
      </c>
      <c r="BD28" s="7">
        <v>-75</v>
      </c>
      <c r="BE28" s="7">
        <v>-75</v>
      </c>
      <c r="BF28" s="7">
        <v>-75</v>
      </c>
      <c r="BG28" s="7">
        <v>-75</v>
      </c>
      <c r="BH28" s="7">
        <v>-75</v>
      </c>
      <c r="BI28" s="7">
        <v>-75</v>
      </c>
      <c r="BJ28" s="7">
        <v>-75</v>
      </c>
      <c r="BK28" s="7">
        <v>-75</v>
      </c>
      <c r="BL28" s="10">
        <v>-75</v>
      </c>
      <c r="BM28" s="10">
        <v>-75</v>
      </c>
      <c r="BN28" s="10">
        <v>-75</v>
      </c>
      <c r="BO28" s="10">
        <v>-75</v>
      </c>
      <c r="BP28" s="10">
        <v>-75</v>
      </c>
      <c r="BQ28" s="10">
        <v>-75</v>
      </c>
      <c r="BR28" s="10">
        <v>75</v>
      </c>
      <c r="BS28" s="10">
        <v>75</v>
      </c>
      <c r="BT28" s="10">
        <v>75</v>
      </c>
      <c r="BU28" s="10">
        <v>80</v>
      </c>
      <c r="BV28" s="10">
        <v>80</v>
      </c>
      <c r="BW28" s="10">
        <v>80</v>
      </c>
      <c r="BX28" s="10">
        <v>80</v>
      </c>
      <c r="BY28" s="10">
        <v>85</v>
      </c>
      <c r="BZ28" s="10">
        <v>85</v>
      </c>
      <c r="CA28" s="10">
        <v>85</v>
      </c>
      <c r="CB28" s="10">
        <v>90</v>
      </c>
      <c r="CC28" s="10">
        <v>90</v>
      </c>
      <c r="CD28" s="10">
        <v>90</v>
      </c>
      <c r="CE28" s="10">
        <v>90</v>
      </c>
      <c r="CF28" s="10">
        <v>95</v>
      </c>
      <c r="CG28" s="10">
        <v>95</v>
      </c>
      <c r="CH28" s="10">
        <v>95</v>
      </c>
      <c r="CI28" s="10">
        <v>100</v>
      </c>
      <c r="CJ28" s="10">
        <v>100</v>
      </c>
      <c r="CK28" s="10">
        <v>450</v>
      </c>
      <c r="CL28" s="50">
        <v>600</v>
      </c>
    </row>
    <row r="29" spans="28:98" ht="39.75" hidden="1" customHeight="1" x14ac:dyDescent="0.25">
      <c r="AB29" s="68"/>
      <c r="AC29" s="68"/>
      <c r="AD29" s="68"/>
      <c r="AE29" s="68"/>
      <c r="AF29" s="68"/>
      <c r="AG29" s="68"/>
      <c r="AH29" s="68"/>
      <c r="AI29" s="68"/>
      <c r="AJ29" s="7"/>
      <c r="AK29" s="10"/>
      <c r="AL29" s="49">
        <v>450</v>
      </c>
      <c r="AM29" s="49">
        <v>600</v>
      </c>
      <c r="AN29" s="106">
        <v>17</v>
      </c>
      <c r="AO29" s="7">
        <v>-75</v>
      </c>
      <c r="AP29" s="7">
        <v>-75</v>
      </c>
      <c r="AQ29" s="7">
        <v>-75</v>
      </c>
      <c r="AR29" s="7">
        <v>-75</v>
      </c>
      <c r="AS29" s="7">
        <v>-75</v>
      </c>
      <c r="AT29" s="7">
        <v>-75</v>
      </c>
      <c r="AU29" s="7">
        <v>-75</v>
      </c>
      <c r="AV29" s="7">
        <v>-75</v>
      </c>
      <c r="AW29" s="7">
        <v>-75</v>
      </c>
      <c r="AX29" s="7">
        <v>-75</v>
      </c>
      <c r="AY29" s="7">
        <v>-75</v>
      </c>
      <c r="AZ29" s="7">
        <v>-75</v>
      </c>
      <c r="BA29" s="7">
        <v>-75</v>
      </c>
      <c r="BB29" s="7">
        <v>-75</v>
      </c>
      <c r="BC29" s="7">
        <v>-75</v>
      </c>
      <c r="BD29" s="7">
        <v>-75</v>
      </c>
      <c r="BE29" s="7">
        <v>-75</v>
      </c>
      <c r="BF29" s="7">
        <v>-75</v>
      </c>
      <c r="BG29" s="7">
        <v>-75</v>
      </c>
      <c r="BH29" s="7">
        <v>-75</v>
      </c>
      <c r="BI29" s="7">
        <v>-75</v>
      </c>
      <c r="BJ29" s="7">
        <v>-75</v>
      </c>
      <c r="BK29" s="7">
        <v>-75</v>
      </c>
      <c r="BL29" s="10">
        <v>-75</v>
      </c>
      <c r="BM29" s="10">
        <v>-75</v>
      </c>
      <c r="BN29" s="10">
        <v>-75</v>
      </c>
      <c r="BO29" s="10">
        <v>-75</v>
      </c>
      <c r="BP29" s="10">
        <v>75</v>
      </c>
      <c r="BQ29" s="10">
        <v>75</v>
      </c>
      <c r="BR29" s="10">
        <v>75</v>
      </c>
      <c r="BS29" s="10">
        <v>75</v>
      </c>
      <c r="BT29" s="10">
        <v>80</v>
      </c>
      <c r="BU29" s="10">
        <v>80</v>
      </c>
      <c r="BV29" s="10">
        <v>80</v>
      </c>
      <c r="BW29" s="10">
        <v>85</v>
      </c>
      <c r="BX29" s="10">
        <v>85</v>
      </c>
      <c r="BY29" s="10">
        <v>85</v>
      </c>
      <c r="BZ29" s="10">
        <v>90</v>
      </c>
      <c r="CA29" s="10">
        <v>90</v>
      </c>
      <c r="CB29" s="10">
        <v>90</v>
      </c>
      <c r="CC29" s="10">
        <v>90</v>
      </c>
      <c r="CD29" s="10">
        <v>95</v>
      </c>
      <c r="CE29" s="10">
        <v>95</v>
      </c>
      <c r="CF29" s="10">
        <v>95</v>
      </c>
      <c r="CG29" s="10">
        <v>100</v>
      </c>
      <c r="CH29" s="10">
        <v>100</v>
      </c>
      <c r="CI29" s="10">
        <v>100</v>
      </c>
      <c r="CJ29" s="10">
        <v>100</v>
      </c>
      <c r="CK29" s="10">
        <v>460</v>
      </c>
      <c r="CL29" s="50">
        <v>610</v>
      </c>
    </row>
    <row r="30" spans="28:98" ht="39.75" customHeight="1" thickBot="1" x14ac:dyDescent="0.3">
      <c r="AB30" s="68"/>
      <c r="AC30" s="95" t="s">
        <v>67</v>
      </c>
      <c r="AD30" s="100" t="s">
        <v>68</v>
      </c>
      <c r="AE30" s="237" t="s">
        <v>138</v>
      </c>
      <c r="AF30" s="238"/>
      <c r="AG30" s="238"/>
      <c r="AH30" s="239"/>
      <c r="AI30" s="68"/>
      <c r="AJ30" s="7"/>
      <c r="AK30" s="10"/>
      <c r="AL30" s="49">
        <v>460</v>
      </c>
      <c r="AM30" s="49">
        <v>610</v>
      </c>
      <c r="AN30" s="106">
        <v>16.5</v>
      </c>
      <c r="AO30" s="7">
        <v>-75</v>
      </c>
      <c r="AP30" s="7">
        <v>-75</v>
      </c>
      <c r="AQ30" s="7">
        <v>-75</v>
      </c>
      <c r="AR30" s="7">
        <v>-75</v>
      </c>
      <c r="AS30" s="7">
        <v>-75</v>
      </c>
      <c r="AT30" s="7">
        <v>-75</v>
      </c>
      <c r="AU30" s="7">
        <v>-75</v>
      </c>
      <c r="AV30" s="7">
        <v>-75</v>
      </c>
      <c r="AW30" s="7">
        <v>-75</v>
      </c>
      <c r="AX30" s="7">
        <v>-75</v>
      </c>
      <c r="AY30" s="7">
        <v>-75</v>
      </c>
      <c r="AZ30" s="7">
        <v>-75</v>
      </c>
      <c r="BA30" s="7">
        <v>-75</v>
      </c>
      <c r="BB30" s="7">
        <v>-75</v>
      </c>
      <c r="BC30" s="7">
        <v>-75</v>
      </c>
      <c r="BD30" s="7">
        <v>-75</v>
      </c>
      <c r="BE30" s="7">
        <v>-75</v>
      </c>
      <c r="BF30" s="7">
        <v>-75</v>
      </c>
      <c r="BG30" s="7">
        <v>-75</v>
      </c>
      <c r="BH30" s="7">
        <v>-75</v>
      </c>
      <c r="BI30" s="7">
        <v>-75</v>
      </c>
      <c r="BJ30" s="7">
        <v>-75</v>
      </c>
      <c r="BK30" s="7">
        <v>-75</v>
      </c>
      <c r="BL30" s="10">
        <v>-75</v>
      </c>
      <c r="BM30" s="10">
        <v>-75</v>
      </c>
      <c r="BN30" s="10">
        <v>-75</v>
      </c>
      <c r="BO30" s="10">
        <v>75</v>
      </c>
      <c r="BP30" s="10">
        <v>75</v>
      </c>
      <c r="BQ30" s="10">
        <v>75</v>
      </c>
      <c r="BR30" s="10">
        <v>80</v>
      </c>
      <c r="BS30" s="10">
        <v>80</v>
      </c>
      <c r="BT30" s="10">
        <v>80</v>
      </c>
      <c r="BU30" s="10">
        <v>85</v>
      </c>
      <c r="BV30" s="10">
        <v>85</v>
      </c>
      <c r="BW30" s="10">
        <v>85</v>
      </c>
      <c r="BX30" s="10">
        <v>90</v>
      </c>
      <c r="BY30" s="10">
        <v>90</v>
      </c>
      <c r="BZ30" s="10">
        <v>90</v>
      </c>
      <c r="CA30" s="10">
        <v>90</v>
      </c>
      <c r="CB30" s="10">
        <v>95</v>
      </c>
      <c r="CC30" s="10">
        <v>95</v>
      </c>
      <c r="CD30" s="10">
        <v>95</v>
      </c>
      <c r="CE30" s="10">
        <v>100</v>
      </c>
      <c r="CF30" s="10">
        <v>100</v>
      </c>
      <c r="CG30" s="10">
        <v>100</v>
      </c>
      <c r="CH30" s="10">
        <v>100</v>
      </c>
      <c r="CI30" s="10">
        <v>100</v>
      </c>
      <c r="CJ30" s="10">
        <v>100</v>
      </c>
      <c r="CK30" s="10">
        <v>475</v>
      </c>
      <c r="CL30" s="50">
        <v>625</v>
      </c>
    </row>
    <row r="31" spans="28:98" ht="39.950000000000003" customHeight="1" x14ac:dyDescent="0.25">
      <c r="AB31" s="68"/>
      <c r="AC31" s="102" t="s">
        <v>4</v>
      </c>
      <c r="AD31" s="150">
        <v>225</v>
      </c>
      <c r="AE31" s="210">
        <f>INDEX($AO$5:$BP$25,$AK$24,$AK$23)</f>
        <v>-75</v>
      </c>
      <c r="AF31" s="210"/>
      <c r="AG31" s="210"/>
      <c r="AH31" s="211"/>
      <c r="AI31" s="68"/>
      <c r="AJ31" s="7"/>
      <c r="AK31" s="10">
        <f>MATCH(CP27,$AO$4:$BP$4)</f>
        <v>22</v>
      </c>
      <c r="AL31" s="49">
        <v>475</v>
      </c>
      <c r="AM31" s="49">
        <v>625</v>
      </c>
      <c r="AN31" s="106">
        <v>16</v>
      </c>
      <c r="AO31" s="7">
        <v>-75</v>
      </c>
      <c r="AP31" s="7">
        <v>-75</v>
      </c>
      <c r="AQ31" s="7">
        <v>-75</v>
      </c>
      <c r="AR31" s="7">
        <v>-75</v>
      </c>
      <c r="AS31" s="7">
        <v>-75</v>
      </c>
      <c r="AT31" s="7">
        <v>-75</v>
      </c>
      <c r="AU31" s="7">
        <v>-75</v>
      </c>
      <c r="AV31" s="7">
        <v>-75</v>
      </c>
      <c r="AW31" s="7">
        <v>-75</v>
      </c>
      <c r="AX31" s="7">
        <v>-75</v>
      </c>
      <c r="AY31" s="7">
        <v>-75</v>
      </c>
      <c r="AZ31" s="7">
        <v>-75</v>
      </c>
      <c r="BA31" s="7">
        <v>-75</v>
      </c>
      <c r="BB31" s="7">
        <v>-75</v>
      </c>
      <c r="BC31" s="7">
        <v>-75</v>
      </c>
      <c r="BD31" s="7">
        <v>-75</v>
      </c>
      <c r="BE31" s="7">
        <v>-75</v>
      </c>
      <c r="BF31" s="7">
        <v>-75</v>
      </c>
      <c r="BG31" s="7">
        <v>-75</v>
      </c>
      <c r="BH31" s="7">
        <v>-75</v>
      </c>
      <c r="BI31" s="7">
        <v>-75</v>
      </c>
      <c r="BJ31" s="7">
        <v>-75</v>
      </c>
      <c r="BK31" s="7">
        <v>-75</v>
      </c>
      <c r="BL31" s="10">
        <v>-75</v>
      </c>
      <c r="BM31" s="10">
        <v>75</v>
      </c>
      <c r="BN31" s="10">
        <v>75</v>
      </c>
      <c r="BO31" s="10">
        <v>75</v>
      </c>
      <c r="BP31" s="10">
        <v>80</v>
      </c>
      <c r="BQ31" s="10">
        <v>80</v>
      </c>
      <c r="BR31" s="10">
        <v>80</v>
      </c>
      <c r="BS31" s="10">
        <v>80</v>
      </c>
      <c r="BT31" s="10">
        <v>85</v>
      </c>
      <c r="BU31" s="10">
        <v>85</v>
      </c>
      <c r="BV31" s="10">
        <v>85</v>
      </c>
      <c r="BW31" s="10">
        <v>90</v>
      </c>
      <c r="BX31" s="10">
        <v>90</v>
      </c>
      <c r="BY31" s="10">
        <v>90</v>
      </c>
      <c r="BZ31" s="10">
        <v>95</v>
      </c>
      <c r="CA31" s="10">
        <v>95</v>
      </c>
      <c r="CB31" s="10">
        <v>95</v>
      </c>
      <c r="CC31" s="10">
        <v>100</v>
      </c>
      <c r="CD31" s="10">
        <v>100</v>
      </c>
      <c r="CE31" s="10">
        <v>100</v>
      </c>
      <c r="CF31" s="10">
        <v>100</v>
      </c>
      <c r="CG31" s="10">
        <v>100</v>
      </c>
      <c r="CH31" s="10">
        <v>100</v>
      </c>
      <c r="CI31" s="10">
        <v>100</v>
      </c>
      <c r="CJ31" s="10">
        <v>100</v>
      </c>
      <c r="CK31" s="10">
        <v>485</v>
      </c>
      <c r="CL31" s="50">
        <v>635</v>
      </c>
    </row>
    <row r="32" spans="28:98" ht="39.950000000000003" customHeight="1" thickBot="1" x14ac:dyDescent="0.3">
      <c r="AB32" s="68"/>
      <c r="AC32" s="101" t="s">
        <v>5</v>
      </c>
      <c r="AD32" s="151">
        <v>475</v>
      </c>
      <c r="AE32" s="212">
        <f>INDEX($AO$27:$CJ$50,$AK$32,$AK$27)</f>
        <v>75</v>
      </c>
      <c r="AF32" s="212"/>
      <c r="AG32" s="212"/>
      <c r="AH32" s="213"/>
      <c r="AI32" s="68"/>
      <c r="AJ32" s="7"/>
      <c r="AK32" s="10">
        <f>MATCH(AE17,$AN$27:$AN$50,0)</f>
        <v>13</v>
      </c>
      <c r="AL32" s="55">
        <v>485</v>
      </c>
      <c r="AM32" s="55">
        <v>635</v>
      </c>
      <c r="AN32" s="52">
        <v>15.5</v>
      </c>
      <c r="AO32" s="51">
        <v>-75</v>
      </c>
      <c r="AP32" s="51">
        <v>-75</v>
      </c>
      <c r="AQ32" s="51">
        <v>-75</v>
      </c>
      <c r="AR32" s="51">
        <v>-75</v>
      </c>
      <c r="AS32" s="51">
        <v>-75</v>
      </c>
      <c r="AT32" s="51">
        <v>-75</v>
      </c>
      <c r="AU32" s="51">
        <v>-75</v>
      </c>
      <c r="AV32" s="51">
        <v>-75</v>
      </c>
      <c r="AW32" s="51">
        <v>-75</v>
      </c>
      <c r="AX32" s="51">
        <v>-75</v>
      </c>
      <c r="AY32" s="51">
        <v>-75</v>
      </c>
      <c r="AZ32" s="51">
        <v>-75</v>
      </c>
      <c r="BA32" s="51">
        <v>-75</v>
      </c>
      <c r="BB32" s="51">
        <v>-75</v>
      </c>
      <c r="BC32" s="51">
        <v>-75</v>
      </c>
      <c r="BD32" s="51">
        <v>-75</v>
      </c>
      <c r="BE32" s="51">
        <v>-75</v>
      </c>
      <c r="BF32" s="51">
        <v>-75</v>
      </c>
      <c r="BG32" s="51">
        <v>-75</v>
      </c>
      <c r="BH32" s="51">
        <v>-75</v>
      </c>
      <c r="BI32" s="51">
        <v>-75</v>
      </c>
      <c r="BJ32" s="51">
        <v>-75</v>
      </c>
      <c r="BK32" s="51">
        <v>-75</v>
      </c>
      <c r="BL32" s="53">
        <v>75</v>
      </c>
      <c r="BM32" s="53">
        <v>75</v>
      </c>
      <c r="BN32" s="53">
        <v>75</v>
      </c>
      <c r="BO32" s="53">
        <v>80</v>
      </c>
      <c r="BP32" s="53">
        <v>80</v>
      </c>
      <c r="BQ32" s="53">
        <v>80</v>
      </c>
      <c r="BR32" s="53">
        <v>85</v>
      </c>
      <c r="BS32" s="53">
        <v>85</v>
      </c>
      <c r="BT32" s="53">
        <v>85</v>
      </c>
      <c r="BU32" s="53">
        <v>90</v>
      </c>
      <c r="BV32" s="53">
        <v>90</v>
      </c>
      <c r="BW32" s="53">
        <v>90</v>
      </c>
      <c r="BX32" s="53">
        <v>95</v>
      </c>
      <c r="BY32" s="53">
        <v>95</v>
      </c>
      <c r="BZ32" s="53">
        <v>95</v>
      </c>
      <c r="CA32" s="53">
        <v>100</v>
      </c>
      <c r="CB32" s="53">
        <v>100</v>
      </c>
      <c r="CC32" s="53">
        <v>100</v>
      </c>
      <c r="CD32" s="53">
        <v>100</v>
      </c>
      <c r="CE32" s="53">
        <v>100</v>
      </c>
      <c r="CF32" s="53">
        <v>100</v>
      </c>
      <c r="CG32" s="53">
        <v>100</v>
      </c>
      <c r="CH32" s="53">
        <v>100</v>
      </c>
      <c r="CI32" s="53">
        <v>100</v>
      </c>
      <c r="CJ32" s="53">
        <v>100</v>
      </c>
      <c r="CK32" s="53"/>
      <c r="CL32" s="54">
        <v>650</v>
      </c>
    </row>
    <row r="33" spans="28:90" ht="18.75" customHeight="1" thickBot="1" x14ac:dyDescent="0.3">
      <c r="AB33" s="68"/>
      <c r="AC33" s="68"/>
      <c r="AD33" s="68"/>
      <c r="AE33" s="68"/>
      <c r="AF33" s="68"/>
      <c r="AG33" s="68"/>
      <c r="AH33" s="68"/>
      <c r="AI33" s="68"/>
      <c r="AJ33" s="7"/>
      <c r="AK33" s="10"/>
      <c r="AL33" s="10"/>
      <c r="AM33" s="49">
        <v>650</v>
      </c>
      <c r="AN33" s="106">
        <v>15</v>
      </c>
      <c r="AO33" s="7">
        <v>-75</v>
      </c>
      <c r="AP33" s="7">
        <v>-75</v>
      </c>
      <c r="AQ33" s="7">
        <v>-75</v>
      </c>
      <c r="AR33" s="7">
        <v>-75</v>
      </c>
      <c r="AS33" s="7">
        <v>-75</v>
      </c>
      <c r="AT33" s="7">
        <v>-75</v>
      </c>
      <c r="AU33" s="7">
        <v>-75</v>
      </c>
      <c r="AV33" s="7">
        <v>-75</v>
      </c>
      <c r="AW33" s="7">
        <v>-75</v>
      </c>
      <c r="AX33" s="7">
        <v>-75</v>
      </c>
      <c r="AY33" s="7">
        <v>-75</v>
      </c>
      <c r="AZ33" s="7">
        <v>-75</v>
      </c>
      <c r="BA33" s="7">
        <v>-75</v>
      </c>
      <c r="BB33" s="7">
        <v>-75</v>
      </c>
      <c r="BC33" s="7">
        <v>-75</v>
      </c>
      <c r="BD33" s="7">
        <v>-75</v>
      </c>
      <c r="BE33" s="7">
        <v>-75</v>
      </c>
      <c r="BF33" s="7">
        <v>-75</v>
      </c>
      <c r="BG33" s="7">
        <v>-75</v>
      </c>
      <c r="BH33" s="7">
        <v>-75</v>
      </c>
      <c r="BI33" s="7">
        <v>-75</v>
      </c>
      <c r="BJ33" s="7">
        <v>75</v>
      </c>
      <c r="BK33" s="7">
        <v>75</v>
      </c>
      <c r="BL33" s="10">
        <v>75</v>
      </c>
      <c r="BM33" s="10">
        <v>80</v>
      </c>
      <c r="BN33" s="10">
        <v>80</v>
      </c>
      <c r="BO33" s="10">
        <v>80</v>
      </c>
      <c r="BP33" s="10">
        <v>85</v>
      </c>
      <c r="BQ33" s="10">
        <v>85</v>
      </c>
      <c r="BR33" s="10">
        <v>85</v>
      </c>
      <c r="BS33" s="10">
        <v>90</v>
      </c>
      <c r="BT33" s="10">
        <v>90</v>
      </c>
      <c r="BU33" s="10">
        <v>90</v>
      </c>
      <c r="BV33" s="10">
        <v>95</v>
      </c>
      <c r="BW33" s="10">
        <v>95</v>
      </c>
      <c r="BX33" s="10">
        <v>95</v>
      </c>
      <c r="BY33" s="10">
        <v>100</v>
      </c>
      <c r="BZ33" s="10">
        <v>100</v>
      </c>
      <c r="CA33" s="10">
        <v>100</v>
      </c>
      <c r="CB33" s="10">
        <v>100</v>
      </c>
      <c r="CC33" s="10">
        <v>100</v>
      </c>
      <c r="CD33" s="10">
        <v>100</v>
      </c>
      <c r="CE33" s="10">
        <v>100</v>
      </c>
      <c r="CF33" s="10">
        <v>100</v>
      </c>
      <c r="CG33" s="10">
        <v>100</v>
      </c>
      <c r="CH33" s="10">
        <v>100</v>
      </c>
      <c r="CI33" s="10">
        <v>100</v>
      </c>
      <c r="CJ33" s="10">
        <v>100</v>
      </c>
      <c r="CK33" s="10"/>
      <c r="CL33" s="50">
        <v>660</v>
      </c>
    </row>
    <row r="34" spans="28:90" ht="39.950000000000003" customHeight="1" x14ac:dyDescent="0.25">
      <c r="AB34" s="240" t="s">
        <v>142</v>
      </c>
      <c r="AC34" s="240"/>
      <c r="AD34" s="240"/>
      <c r="AE34" s="240"/>
      <c r="AF34" s="240"/>
      <c r="AG34" s="240"/>
      <c r="AH34" s="240"/>
      <c r="AI34" s="240"/>
      <c r="AJ34" s="7"/>
      <c r="AK34" s="64" t="s">
        <v>48</v>
      </c>
      <c r="AL34" s="62" t="s">
        <v>37</v>
      </c>
      <c r="AM34" s="49">
        <v>660</v>
      </c>
      <c r="AN34" s="106">
        <v>14.5</v>
      </c>
      <c r="AO34" s="7">
        <v>-75</v>
      </c>
      <c r="AP34" s="7">
        <v>-75</v>
      </c>
      <c r="AQ34" s="7">
        <v>-75</v>
      </c>
      <c r="AR34" s="7">
        <v>-75</v>
      </c>
      <c r="AS34" s="7">
        <v>-75</v>
      </c>
      <c r="AT34" s="7">
        <v>-75</v>
      </c>
      <c r="AU34" s="7">
        <v>-75</v>
      </c>
      <c r="AV34" s="7">
        <v>-75</v>
      </c>
      <c r="AW34" s="7">
        <v>-75</v>
      </c>
      <c r="AX34" s="7">
        <v>-75</v>
      </c>
      <c r="AY34" s="7">
        <v>-75</v>
      </c>
      <c r="AZ34" s="7">
        <v>-75</v>
      </c>
      <c r="BA34" s="7">
        <v>-75</v>
      </c>
      <c r="BB34" s="7">
        <v>-75</v>
      </c>
      <c r="BC34" s="7">
        <v>-75</v>
      </c>
      <c r="BD34" s="7">
        <v>-75</v>
      </c>
      <c r="BE34" s="7">
        <v>-75</v>
      </c>
      <c r="BF34" s="7">
        <v>-75</v>
      </c>
      <c r="BG34" s="7">
        <v>-75</v>
      </c>
      <c r="BH34" s="7">
        <v>-75</v>
      </c>
      <c r="BI34" s="7">
        <v>75</v>
      </c>
      <c r="BJ34" s="7">
        <v>75</v>
      </c>
      <c r="BK34" s="7">
        <v>75</v>
      </c>
      <c r="BL34" s="10">
        <v>80</v>
      </c>
      <c r="BM34" s="10">
        <v>80</v>
      </c>
      <c r="BN34" s="10">
        <v>80</v>
      </c>
      <c r="BO34" s="10">
        <v>85</v>
      </c>
      <c r="BP34" s="10">
        <v>85</v>
      </c>
      <c r="BQ34" s="10">
        <v>90</v>
      </c>
      <c r="BR34" s="10">
        <v>90</v>
      </c>
      <c r="BS34" s="10">
        <v>90</v>
      </c>
      <c r="BT34" s="10">
        <v>95</v>
      </c>
      <c r="BU34" s="10">
        <v>95</v>
      </c>
      <c r="BV34" s="10">
        <v>95</v>
      </c>
      <c r="BW34" s="10">
        <v>100</v>
      </c>
      <c r="BX34" s="10">
        <v>100</v>
      </c>
      <c r="BY34" s="10">
        <v>100</v>
      </c>
      <c r="BZ34" s="10">
        <v>100</v>
      </c>
      <c r="CA34" s="10">
        <v>100</v>
      </c>
      <c r="CB34" s="10">
        <v>100</v>
      </c>
      <c r="CC34" s="10">
        <v>100</v>
      </c>
      <c r="CD34" s="10">
        <v>100</v>
      </c>
      <c r="CE34" s="10">
        <v>100</v>
      </c>
      <c r="CF34" s="10">
        <v>100</v>
      </c>
      <c r="CG34" s="10">
        <v>100</v>
      </c>
      <c r="CH34" s="10">
        <v>100</v>
      </c>
      <c r="CI34" s="10">
        <v>100</v>
      </c>
      <c r="CJ34" s="10">
        <v>100</v>
      </c>
      <c r="CK34" s="10"/>
      <c r="CL34" s="50">
        <v>675</v>
      </c>
    </row>
    <row r="35" spans="28:90" ht="19.5" customHeight="1" x14ac:dyDescent="0.25">
      <c r="AB35" s="68"/>
      <c r="AC35" s="68"/>
      <c r="AD35" s="68"/>
      <c r="AE35" s="68"/>
      <c r="AF35" s="68"/>
      <c r="AG35" s="68"/>
      <c r="AH35" s="68"/>
      <c r="AI35" s="68"/>
      <c r="AJ35" s="7"/>
      <c r="AK35" s="65" t="s">
        <v>95</v>
      </c>
      <c r="AL35" s="57" t="s">
        <v>38</v>
      </c>
      <c r="AM35" s="49">
        <v>675</v>
      </c>
      <c r="AN35" s="106">
        <v>14</v>
      </c>
      <c r="AO35" s="7">
        <v>-75</v>
      </c>
      <c r="AP35" s="7">
        <v>-75</v>
      </c>
      <c r="AQ35" s="7">
        <v>-75</v>
      </c>
      <c r="AR35" s="7">
        <v>-75</v>
      </c>
      <c r="AS35" s="7">
        <v>-75</v>
      </c>
      <c r="AT35" s="7">
        <v>-75</v>
      </c>
      <c r="AU35" s="7">
        <v>-75</v>
      </c>
      <c r="AV35" s="7">
        <v>-75</v>
      </c>
      <c r="AW35" s="7">
        <v>-75</v>
      </c>
      <c r="AX35" s="7">
        <v>-75</v>
      </c>
      <c r="AY35" s="7">
        <v>-75</v>
      </c>
      <c r="AZ35" s="7">
        <v>-75</v>
      </c>
      <c r="BA35" s="7">
        <v>-75</v>
      </c>
      <c r="BB35" s="7">
        <v>-75</v>
      </c>
      <c r="BC35" s="7">
        <v>-75</v>
      </c>
      <c r="BD35" s="7">
        <v>-75</v>
      </c>
      <c r="BE35" s="7">
        <v>-75</v>
      </c>
      <c r="BF35" s="7">
        <v>-75</v>
      </c>
      <c r="BG35" s="7">
        <v>75</v>
      </c>
      <c r="BH35" s="7">
        <v>75</v>
      </c>
      <c r="BI35" s="7">
        <v>75</v>
      </c>
      <c r="BJ35" s="7">
        <v>80</v>
      </c>
      <c r="BK35" s="7">
        <v>80</v>
      </c>
      <c r="BL35" s="10">
        <v>80</v>
      </c>
      <c r="BM35" s="10">
        <v>85</v>
      </c>
      <c r="BN35" s="10">
        <v>85</v>
      </c>
      <c r="BO35" s="10">
        <v>85</v>
      </c>
      <c r="BP35" s="10">
        <v>90</v>
      </c>
      <c r="BQ35" s="10">
        <v>90</v>
      </c>
      <c r="BR35" s="10">
        <v>95</v>
      </c>
      <c r="BS35" s="10">
        <v>95</v>
      </c>
      <c r="BT35" s="10">
        <v>95</v>
      </c>
      <c r="BU35" s="10">
        <v>100</v>
      </c>
      <c r="BV35" s="10">
        <v>100</v>
      </c>
      <c r="BW35" s="10">
        <v>100</v>
      </c>
      <c r="BX35" s="10">
        <v>100</v>
      </c>
      <c r="BY35" s="10">
        <v>100</v>
      </c>
      <c r="BZ35" s="10">
        <v>100</v>
      </c>
      <c r="CA35" s="10">
        <v>100</v>
      </c>
      <c r="CB35" s="10">
        <v>100</v>
      </c>
      <c r="CC35" s="10">
        <v>100</v>
      </c>
      <c r="CD35" s="10">
        <v>100</v>
      </c>
      <c r="CE35" s="10">
        <v>100</v>
      </c>
      <c r="CF35" s="10">
        <v>100</v>
      </c>
      <c r="CG35" s="10">
        <v>100</v>
      </c>
      <c r="CH35" s="10">
        <v>100</v>
      </c>
      <c r="CI35" s="10">
        <v>100</v>
      </c>
      <c r="CJ35" s="10">
        <v>100</v>
      </c>
      <c r="CK35" s="10"/>
      <c r="CL35" s="50">
        <v>685</v>
      </c>
    </row>
    <row r="36" spans="28:90" ht="24.75" customHeight="1" x14ac:dyDescent="0.25">
      <c r="AB36" s="109"/>
      <c r="AC36" s="96" t="s">
        <v>11</v>
      </c>
      <c r="AD36" s="153" t="s">
        <v>140</v>
      </c>
      <c r="AE36" s="200" t="s">
        <v>126</v>
      </c>
      <c r="AF36" s="201"/>
      <c r="AG36" s="204" t="s">
        <v>85</v>
      </c>
      <c r="AH36" s="248"/>
      <c r="AI36" s="110"/>
      <c r="AJ36" s="8" t="str">
        <f>IF(AD39=$AL$34,("1"),IF(AD39=$AL$35,("2"),IF(AD39=$AL$36,("3"),IF(AD39=$AL$37,("4"),(0.9)))))</f>
        <v>2</v>
      </c>
      <c r="AK36" s="65" t="s">
        <v>94</v>
      </c>
      <c r="AL36" s="43" t="s">
        <v>39</v>
      </c>
      <c r="AM36" s="49"/>
      <c r="AN36" s="106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50"/>
    </row>
    <row r="37" spans="28:90" ht="39.950000000000003" customHeight="1" thickBot="1" x14ac:dyDescent="0.3">
      <c r="AB37" s="109"/>
      <c r="AC37" s="97"/>
      <c r="AD37" s="105"/>
      <c r="AE37" s="202"/>
      <c r="AF37" s="203"/>
      <c r="AG37" s="249"/>
      <c r="AH37" s="250"/>
      <c r="AI37" s="110"/>
      <c r="AJ37" s="8" t="str">
        <f>IF(AD40=$AK$47,("1"),IF(AD40=$AK$48,("2"),IF(AD40=$AK$49,("3"),IF(AD40=$AK$50,("4"),IF(AD40=$AK$51,("5"),(0.9))))))</f>
        <v>3</v>
      </c>
      <c r="AK37" s="65" t="s">
        <v>47</v>
      </c>
      <c r="AL37" s="43" t="s">
        <v>40</v>
      </c>
      <c r="AM37" s="49"/>
      <c r="AN37" s="106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50"/>
    </row>
    <row r="38" spans="28:90" ht="39.950000000000003" customHeight="1" thickTop="1" thickBot="1" x14ac:dyDescent="0.3">
      <c r="AB38" s="109"/>
      <c r="AC38" s="103"/>
      <c r="AD38" s="111" t="s">
        <v>127</v>
      </c>
      <c r="AE38" s="198" t="s">
        <v>49</v>
      </c>
      <c r="AF38" s="198"/>
      <c r="AG38" s="198"/>
      <c r="AH38" s="199"/>
      <c r="AI38" s="69"/>
      <c r="AJ38" s="8" t="str">
        <f>IF(AD41=$AL$40,("1"),IF(AD41=$AL$41,("2"),IF(AD41=$AL$42,("3"),IF(AD41=$AL$43,("4"),IF(AD41=$AL$44,("5"),(0.9))))))</f>
        <v>4</v>
      </c>
      <c r="AK38" s="65" t="s">
        <v>46</v>
      </c>
      <c r="AL38" s="42"/>
      <c r="AM38" s="49">
        <v>700</v>
      </c>
      <c r="AN38" s="106">
        <v>13</v>
      </c>
      <c r="AO38" s="7">
        <v>-75</v>
      </c>
      <c r="AP38" s="7">
        <v>-75</v>
      </c>
      <c r="AQ38" s="7">
        <v>-75</v>
      </c>
      <c r="AR38" s="7">
        <v>-75</v>
      </c>
      <c r="AS38" s="7">
        <v>-75</v>
      </c>
      <c r="AT38" s="7">
        <v>-75</v>
      </c>
      <c r="AU38" s="7">
        <v>-75</v>
      </c>
      <c r="AV38" s="7">
        <v>-75</v>
      </c>
      <c r="AW38" s="7">
        <v>-75</v>
      </c>
      <c r="AX38" s="7">
        <v>-75</v>
      </c>
      <c r="AY38" s="7">
        <v>-75</v>
      </c>
      <c r="AZ38" s="7">
        <v>-75</v>
      </c>
      <c r="BA38" s="7">
        <v>-75</v>
      </c>
      <c r="BB38" s="7">
        <v>-75</v>
      </c>
      <c r="BC38" s="7">
        <v>-75</v>
      </c>
      <c r="BD38" s="7">
        <v>75</v>
      </c>
      <c r="BE38" s="7">
        <v>75</v>
      </c>
      <c r="BF38" s="7">
        <v>75</v>
      </c>
      <c r="BG38" s="7">
        <v>80</v>
      </c>
      <c r="BH38" s="7">
        <v>80</v>
      </c>
      <c r="BI38" s="7">
        <v>85</v>
      </c>
      <c r="BJ38" s="7">
        <v>85</v>
      </c>
      <c r="BK38" s="7">
        <v>85</v>
      </c>
      <c r="BL38" s="10">
        <v>90</v>
      </c>
      <c r="BM38" s="10">
        <v>90</v>
      </c>
      <c r="BN38" s="10">
        <v>90</v>
      </c>
      <c r="BO38" s="10">
        <v>95</v>
      </c>
      <c r="BP38" s="10">
        <v>95</v>
      </c>
      <c r="BQ38" s="10">
        <v>100</v>
      </c>
      <c r="BR38" s="10">
        <v>100</v>
      </c>
      <c r="BS38" s="10">
        <v>100</v>
      </c>
      <c r="BT38" s="10">
        <v>100</v>
      </c>
      <c r="BU38" s="10">
        <v>100</v>
      </c>
      <c r="BV38" s="10">
        <v>100</v>
      </c>
      <c r="BW38" s="10">
        <v>100</v>
      </c>
      <c r="BX38" s="10">
        <v>100</v>
      </c>
      <c r="BY38" s="10">
        <v>100</v>
      </c>
      <c r="BZ38" s="10">
        <v>100</v>
      </c>
      <c r="CA38" s="10">
        <v>100</v>
      </c>
      <c r="CB38" s="10">
        <v>100</v>
      </c>
      <c r="CC38" s="10">
        <v>100</v>
      </c>
      <c r="CD38" s="10">
        <v>100</v>
      </c>
      <c r="CE38" s="10">
        <v>100</v>
      </c>
      <c r="CF38" s="10">
        <v>100</v>
      </c>
      <c r="CG38" s="10">
        <v>100</v>
      </c>
      <c r="CH38" s="10">
        <v>100</v>
      </c>
      <c r="CI38" s="10">
        <v>100</v>
      </c>
      <c r="CJ38" s="10">
        <v>100</v>
      </c>
      <c r="CK38" s="10"/>
      <c r="CL38" s="50">
        <v>710</v>
      </c>
    </row>
    <row r="39" spans="28:90" ht="39.950000000000003" customHeight="1" thickBot="1" x14ac:dyDescent="0.3">
      <c r="AB39" s="109"/>
      <c r="AC39" s="104" t="s">
        <v>36</v>
      </c>
      <c r="AD39" s="112" t="s">
        <v>38</v>
      </c>
      <c r="AE39" s="174" t="s">
        <v>96</v>
      </c>
      <c r="AF39" s="175"/>
      <c r="AG39" s="175"/>
      <c r="AH39" s="176"/>
      <c r="AI39" s="69"/>
      <c r="AJ39" s="8" t="str">
        <f>IF(AD42=$AK$40,("1"),IF(AD42=$AK$41,("2"),IF(AD42=$AK$42,("3"),IF(AD42=$AK$43,("4"),IF(AD42=$AK$44,("5"),(0.9))))))</f>
        <v>2</v>
      </c>
      <c r="AK39" s="66" t="s">
        <v>65</v>
      </c>
      <c r="AL39" s="7"/>
      <c r="AM39" s="49">
        <v>710</v>
      </c>
      <c r="AN39" s="106">
        <v>12.5</v>
      </c>
      <c r="AO39" s="7">
        <v>-75</v>
      </c>
      <c r="AP39" s="7">
        <v>-75</v>
      </c>
      <c r="AQ39" s="7">
        <v>-75</v>
      </c>
      <c r="AR39" s="7">
        <v>-75</v>
      </c>
      <c r="AS39" s="7">
        <v>-75</v>
      </c>
      <c r="AT39" s="7">
        <v>-75</v>
      </c>
      <c r="AU39" s="7">
        <v>-75</v>
      </c>
      <c r="AV39" s="7">
        <v>-75</v>
      </c>
      <c r="AW39" s="7">
        <v>-75</v>
      </c>
      <c r="AX39" s="7">
        <v>-75</v>
      </c>
      <c r="AY39" s="7">
        <v>-75</v>
      </c>
      <c r="AZ39" s="7">
        <v>-75</v>
      </c>
      <c r="BA39" s="7">
        <v>-75</v>
      </c>
      <c r="BB39" s="7">
        <v>-75</v>
      </c>
      <c r="BC39" s="7">
        <v>75</v>
      </c>
      <c r="BD39" s="7">
        <v>75</v>
      </c>
      <c r="BE39" s="7">
        <v>80</v>
      </c>
      <c r="BF39" s="7">
        <v>80</v>
      </c>
      <c r="BG39" s="7">
        <v>80</v>
      </c>
      <c r="BH39" s="7">
        <v>85</v>
      </c>
      <c r="BI39" s="7">
        <v>85</v>
      </c>
      <c r="BJ39" s="7">
        <v>90</v>
      </c>
      <c r="BK39" s="7">
        <v>90</v>
      </c>
      <c r="BL39" s="10">
        <v>90</v>
      </c>
      <c r="BM39" s="10">
        <v>95</v>
      </c>
      <c r="BN39" s="10">
        <v>95</v>
      </c>
      <c r="BO39" s="10">
        <v>100</v>
      </c>
      <c r="BP39" s="10">
        <v>100</v>
      </c>
      <c r="BQ39" s="10">
        <v>100</v>
      </c>
      <c r="BR39" s="10">
        <v>100</v>
      </c>
      <c r="BS39" s="10">
        <v>100</v>
      </c>
      <c r="BT39" s="10">
        <v>100</v>
      </c>
      <c r="BU39" s="10">
        <v>100</v>
      </c>
      <c r="BV39" s="10">
        <v>100</v>
      </c>
      <c r="BW39" s="10">
        <v>100</v>
      </c>
      <c r="BX39" s="10">
        <v>100</v>
      </c>
      <c r="BY39" s="10">
        <v>100</v>
      </c>
      <c r="BZ39" s="10">
        <v>100</v>
      </c>
      <c r="CA39" s="10">
        <v>100</v>
      </c>
      <c r="CB39" s="10">
        <v>100</v>
      </c>
      <c r="CC39" s="10">
        <v>100</v>
      </c>
      <c r="CD39" s="10">
        <v>100</v>
      </c>
      <c r="CE39" s="10">
        <v>100</v>
      </c>
      <c r="CF39" s="10">
        <v>100</v>
      </c>
      <c r="CG39" s="10">
        <v>100</v>
      </c>
      <c r="CH39" s="10">
        <v>100</v>
      </c>
      <c r="CI39" s="10">
        <v>100</v>
      </c>
      <c r="CJ39" s="10">
        <v>100</v>
      </c>
      <c r="CK39" s="10"/>
      <c r="CL39" s="50">
        <v>725</v>
      </c>
    </row>
    <row r="40" spans="28:90" ht="39.950000000000003" customHeight="1" x14ac:dyDescent="0.25">
      <c r="AB40" s="109"/>
      <c r="AC40" s="104" t="s">
        <v>35</v>
      </c>
      <c r="AD40" s="113" t="s">
        <v>42</v>
      </c>
      <c r="AE40" s="195" t="s">
        <v>104</v>
      </c>
      <c r="AF40" s="196"/>
      <c r="AG40" s="196"/>
      <c r="AH40" s="197"/>
      <c r="AI40" s="69"/>
      <c r="AJ40" s="106" t="str">
        <f>IF(AE42=$AK$33,(""),IF(AE42=$AL$54,("0"),IF(AE42=$AL$55,("0"),IF(AE42=$AL$56,("1"),IF(AE42=$AL$57,("2"),IF(AE42=$AL$58,("3"),IF(AE42=$AL$59,("4"),(""))))))))</f>
        <v/>
      </c>
      <c r="AK40" s="64" t="s">
        <v>30</v>
      </c>
      <c r="AL40" s="62" t="s">
        <v>27</v>
      </c>
      <c r="AM40" s="49">
        <v>725</v>
      </c>
      <c r="AN40" s="106">
        <v>12</v>
      </c>
      <c r="AO40" s="7">
        <v>-75</v>
      </c>
      <c r="AP40" s="7">
        <v>-75</v>
      </c>
      <c r="AQ40" s="7">
        <v>-75</v>
      </c>
      <c r="AR40" s="7">
        <v>-75</v>
      </c>
      <c r="AS40" s="7">
        <v>-75</v>
      </c>
      <c r="AT40" s="7">
        <v>-75</v>
      </c>
      <c r="AU40" s="7">
        <v>-75</v>
      </c>
      <c r="AV40" s="7">
        <v>-75</v>
      </c>
      <c r="AW40" s="7">
        <v>-75</v>
      </c>
      <c r="AX40" s="7">
        <v>-75</v>
      </c>
      <c r="AY40" s="7">
        <v>-75</v>
      </c>
      <c r="AZ40" s="7">
        <v>-75</v>
      </c>
      <c r="BA40" s="7">
        <v>75</v>
      </c>
      <c r="BB40" s="7">
        <v>75</v>
      </c>
      <c r="BC40" s="7">
        <v>75</v>
      </c>
      <c r="BD40" s="7">
        <v>80</v>
      </c>
      <c r="BE40" s="7">
        <v>80</v>
      </c>
      <c r="BF40" s="7">
        <v>85</v>
      </c>
      <c r="BG40" s="7">
        <v>85</v>
      </c>
      <c r="BH40" s="7">
        <v>90</v>
      </c>
      <c r="BI40" s="7">
        <v>90</v>
      </c>
      <c r="BJ40" s="7">
        <v>90</v>
      </c>
      <c r="BK40" s="7">
        <v>95</v>
      </c>
      <c r="BL40" s="10">
        <v>95</v>
      </c>
      <c r="BM40" s="10">
        <v>100</v>
      </c>
      <c r="BN40" s="10">
        <v>100</v>
      </c>
      <c r="BO40" s="10">
        <v>100</v>
      </c>
      <c r="BP40" s="10">
        <v>100</v>
      </c>
      <c r="BQ40" s="10">
        <v>100</v>
      </c>
      <c r="BR40" s="10">
        <v>100</v>
      </c>
      <c r="BS40" s="10">
        <v>100</v>
      </c>
      <c r="BT40" s="10">
        <v>100</v>
      </c>
      <c r="BU40" s="10">
        <v>100</v>
      </c>
      <c r="BV40" s="10">
        <v>100</v>
      </c>
      <c r="BW40" s="10">
        <v>100</v>
      </c>
      <c r="BX40" s="10">
        <v>100</v>
      </c>
      <c r="BY40" s="10">
        <v>100</v>
      </c>
      <c r="BZ40" s="10">
        <v>100</v>
      </c>
      <c r="CA40" s="10">
        <v>100</v>
      </c>
      <c r="CB40" s="10">
        <v>100</v>
      </c>
      <c r="CC40" s="10">
        <v>100</v>
      </c>
      <c r="CD40" s="10">
        <v>100</v>
      </c>
      <c r="CE40" s="10">
        <v>100</v>
      </c>
      <c r="CF40" s="10">
        <v>100</v>
      </c>
      <c r="CG40" s="10">
        <v>100</v>
      </c>
      <c r="CH40" s="10">
        <v>100</v>
      </c>
      <c r="CI40" s="10">
        <v>100</v>
      </c>
      <c r="CJ40" s="10">
        <v>100</v>
      </c>
      <c r="CK40" s="10"/>
      <c r="CL40" s="50">
        <v>735</v>
      </c>
    </row>
    <row r="41" spans="28:90" ht="39.950000000000003" customHeight="1" x14ac:dyDescent="0.25">
      <c r="AB41" s="109"/>
      <c r="AC41" s="104" t="s">
        <v>26</v>
      </c>
      <c r="AD41" s="113" t="s">
        <v>29</v>
      </c>
      <c r="AE41" s="174" t="s">
        <v>137</v>
      </c>
      <c r="AF41" s="175"/>
      <c r="AG41" s="175"/>
      <c r="AH41" s="176"/>
      <c r="AI41" s="69"/>
      <c r="AJ41" s="8">
        <f>(AJ36+AJ37+AJ38+AJ39)/4</f>
        <v>2.75</v>
      </c>
      <c r="AK41" s="65" t="s">
        <v>31</v>
      </c>
      <c r="AL41" s="43" t="s">
        <v>64</v>
      </c>
      <c r="AM41" s="49">
        <v>735</v>
      </c>
      <c r="AN41" s="106">
        <v>11.5</v>
      </c>
      <c r="AO41" s="7">
        <v>-75</v>
      </c>
      <c r="AP41" s="7">
        <v>-75</v>
      </c>
      <c r="AQ41" s="7">
        <v>-75</v>
      </c>
      <c r="AR41" s="7">
        <v>-75</v>
      </c>
      <c r="AS41" s="7">
        <v>-75</v>
      </c>
      <c r="AT41" s="7">
        <v>-75</v>
      </c>
      <c r="AU41" s="7">
        <v>-75</v>
      </c>
      <c r="AV41" s="7">
        <v>-75</v>
      </c>
      <c r="AW41" s="7">
        <v>-75</v>
      </c>
      <c r="AX41" s="7">
        <v>-75</v>
      </c>
      <c r="AY41" s="7">
        <v>-75</v>
      </c>
      <c r="AZ41" s="7">
        <v>75</v>
      </c>
      <c r="BA41" s="7">
        <v>75</v>
      </c>
      <c r="BB41" s="7">
        <v>80</v>
      </c>
      <c r="BC41" s="7">
        <v>80</v>
      </c>
      <c r="BD41" s="7">
        <v>85</v>
      </c>
      <c r="BE41" s="7">
        <v>85</v>
      </c>
      <c r="BF41" s="7">
        <v>85</v>
      </c>
      <c r="BG41" s="7">
        <v>90</v>
      </c>
      <c r="BH41" s="7">
        <v>90</v>
      </c>
      <c r="BI41" s="7">
        <v>95</v>
      </c>
      <c r="BJ41" s="7">
        <v>95</v>
      </c>
      <c r="BK41" s="7">
        <v>100</v>
      </c>
      <c r="BL41" s="10">
        <v>100</v>
      </c>
      <c r="BM41" s="10">
        <v>100</v>
      </c>
      <c r="BN41" s="10">
        <v>100</v>
      </c>
      <c r="BO41" s="10">
        <v>100</v>
      </c>
      <c r="BP41" s="10">
        <v>100</v>
      </c>
      <c r="BQ41" s="10">
        <v>100</v>
      </c>
      <c r="BR41" s="10">
        <v>100</v>
      </c>
      <c r="BS41" s="10">
        <v>100</v>
      </c>
      <c r="BT41" s="10">
        <v>100</v>
      </c>
      <c r="BU41" s="10">
        <v>100</v>
      </c>
      <c r="BV41" s="10">
        <v>100</v>
      </c>
      <c r="BW41" s="10">
        <v>100</v>
      </c>
      <c r="BX41" s="10">
        <v>100</v>
      </c>
      <c r="BY41" s="10">
        <v>100</v>
      </c>
      <c r="BZ41" s="10">
        <v>100</v>
      </c>
      <c r="CA41" s="10">
        <v>100</v>
      </c>
      <c r="CB41" s="10">
        <v>100</v>
      </c>
      <c r="CC41" s="10">
        <v>100</v>
      </c>
      <c r="CD41" s="10">
        <v>100</v>
      </c>
      <c r="CE41" s="10">
        <v>100</v>
      </c>
      <c r="CF41" s="10">
        <v>100</v>
      </c>
      <c r="CG41" s="10">
        <v>100</v>
      </c>
      <c r="CH41" s="10">
        <v>100</v>
      </c>
      <c r="CI41" s="10">
        <v>100</v>
      </c>
      <c r="CJ41" s="10">
        <v>100</v>
      </c>
      <c r="CK41" s="10"/>
      <c r="CL41" s="50">
        <v>750</v>
      </c>
    </row>
    <row r="42" spans="28:90" ht="39.950000000000003" customHeight="1" thickBot="1" x14ac:dyDescent="0.3">
      <c r="AB42" s="109"/>
      <c r="AC42" s="104" t="s">
        <v>62</v>
      </c>
      <c r="AD42" s="114" t="s">
        <v>31</v>
      </c>
      <c r="AE42" s="177" t="s">
        <v>109</v>
      </c>
      <c r="AF42" s="178"/>
      <c r="AG42" s="178"/>
      <c r="AH42" s="179"/>
      <c r="AI42" s="69"/>
      <c r="AJ42" s="92">
        <f>MATCH(AJ45,$AT$56:$AT$60,0)</f>
        <v>2</v>
      </c>
      <c r="AK42" s="65" t="s">
        <v>32</v>
      </c>
      <c r="AL42" s="43" t="s">
        <v>28</v>
      </c>
      <c r="AM42" s="49">
        <v>750</v>
      </c>
      <c r="AN42" s="106">
        <v>11</v>
      </c>
      <c r="AO42" s="7">
        <v>-75</v>
      </c>
      <c r="AP42" s="7">
        <v>-75</v>
      </c>
      <c r="AQ42" s="7">
        <v>-75</v>
      </c>
      <c r="AR42" s="7">
        <v>-75</v>
      </c>
      <c r="AS42" s="7">
        <v>-75</v>
      </c>
      <c r="AT42" s="7">
        <v>-75</v>
      </c>
      <c r="AU42" s="7">
        <v>-75</v>
      </c>
      <c r="AV42" s="7">
        <v>-75</v>
      </c>
      <c r="AW42" s="7">
        <v>-75</v>
      </c>
      <c r="AX42" s="7">
        <v>75</v>
      </c>
      <c r="AY42" s="7">
        <v>75</v>
      </c>
      <c r="AZ42" s="7">
        <v>80</v>
      </c>
      <c r="BA42" s="7">
        <v>85</v>
      </c>
      <c r="BB42" s="7">
        <v>85</v>
      </c>
      <c r="BC42" s="7">
        <v>90</v>
      </c>
      <c r="BD42" s="7">
        <v>90</v>
      </c>
      <c r="BE42" s="7">
        <v>95</v>
      </c>
      <c r="BF42" s="7">
        <v>95</v>
      </c>
      <c r="BG42" s="7">
        <v>100</v>
      </c>
      <c r="BH42" s="7">
        <v>100</v>
      </c>
      <c r="BI42" s="7">
        <v>100</v>
      </c>
      <c r="BJ42" s="7">
        <v>100</v>
      </c>
      <c r="BK42" s="7">
        <v>100</v>
      </c>
      <c r="BL42" s="10">
        <v>100</v>
      </c>
      <c r="BM42" s="10">
        <v>100</v>
      </c>
      <c r="BN42" s="10">
        <v>100</v>
      </c>
      <c r="BO42" s="10">
        <v>100</v>
      </c>
      <c r="BP42" s="10">
        <v>100</v>
      </c>
      <c r="BQ42" s="10">
        <v>100</v>
      </c>
      <c r="BR42" s="10">
        <v>100</v>
      </c>
      <c r="BS42" s="10">
        <v>100</v>
      </c>
      <c r="BT42" s="10">
        <v>100</v>
      </c>
      <c r="BU42" s="10">
        <v>100</v>
      </c>
      <c r="BV42" s="10">
        <v>100</v>
      </c>
      <c r="BW42" s="10">
        <v>100</v>
      </c>
      <c r="BX42" s="10">
        <v>100</v>
      </c>
      <c r="BY42" s="10">
        <v>100</v>
      </c>
      <c r="BZ42" s="10">
        <v>100</v>
      </c>
      <c r="CA42" s="10">
        <v>100</v>
      </c>
      <c r="CB42" s="10">
        <v>100</v>
      </c>
      <c r="CC42" s="10">
        <v>100</v>
      </c>
      <c r="CD42" s="10">
        <v>100</v>
      </c>
      <c r="CE42" s="10">
        <v>100</v>
      </c>
      <c r="CF42" s="10">
        <v>100</v>
      </c>
      <c r="CG42" s="10">
        <v>100</v>
      </c>
      <c r="CH42" s="10">
        <v>100</v>
      </c>
      <c r="CI42" s="10">
        <v>100</v>
      </c>
      <c r="CJ42" s="10">
        <v>100</v>
      </c>
      <c r="CK42" s="10"/>
      <c r="CL42" s="50">
        <v>760</v>
      </c>
    </row>
    <row r="43" spans="28:90" ht="39.950000000000003" customHeight="1" thickTop="1" x14ac:dyDescent="0.25">
      <c r="AB43" s="109"/>
      <c r="AC43" s="98" t="s">
        <v>93</v>
      </c>
      <c r="AD43" s="180"/>
      <c r="AE43" s="181"/>
      <c r="AF43" s="181"/>
      <c r="AG43" s="181"/>
      <c r="AH43" s="181"/>
      <c r="AI43" s="110"/>
      <c r="AJ43" s="8">
        <f>MATCH(AE38,$AU$55:$AZ$55,0)</f>
        <v>2</v>
      </c>
      <c r="AK43" s="65" t="s">
        <v>33</v>
      </c>
      <c r="AL43" s="43" t="s">
        <v>29</v>
      </c>
      <c r="AM43" s="49">
        <v>760</v>
      </c>
      <c r="AN43" s="106">
        <v>10.5</v>
      </c>
      <c r="AO43" s="7">
        <v>-75</v>
      </c>
      <c r="AP43" s="7">
        <v>-75</v>
      </c>
      <c r="AQ43" s="7">
        <v>-75</v>
      </c>
      <c r="AR43" s="7">
        <v>-75</v>
      </c>
      <c r="AS43" s="7">
        <v>-75</v>
      </c>
      <c r="AT43" s="7">
        <v>-75</v>
      </c>
      <c r="AU43" s="7">
        <v>-75</v>
      </c>
      <c r="AV43" s="7">
        <v>-75</v>
      </c>
      <c r="AW43" s="7">
        <v>75</v>
      </c>
      <c r="AX43" s="7">
        <v>75</v>
      </c>
      <c r="AY43" s="7">
        <v>80</v>
      </c>
      <c r="AZ43" s="7">
        <v>80</v>
      </c>
      <c r="BA43" s="7">
        <v>85</v>
      </c>
      <c r="BB43" s="7">
        <v>85</v>
      </c>
      <c r="BC43" s="7">
        <v>90</v>
      </c>
      <c r="BD43" s="7">
        <v>90</v>
      </c>
      <c r="BE43" s="7">
        <v>95</v>
      </c>
      <c r="BF43" s="7">
        <v>95</v>
      </c>
      <c r="BG43" s="7">
        <v>100</v>
      </c>
      <c r="BH43" s="7">
        <v>100</v>
      </c>
      <c r="BI43" s="7">
        <v>100</v>
      </c>
      <c r="BJ43" s="7">
        <v>100</v>
      </c>
      <c r="BK43" s="7">
        <v>100</v>
      </c>
      <c r="BL43" s="10">
        <v>100</v>
      </c>
      <c r="BM43" s="10">
        <v>100</v>
      </c>
      <c r="BN43" s="10">
        <v>100</v>
      </c>
      <c r="BO43" s="10">
        <v>100</v>
      </c>
      <c r="BP43" s="10">
        <v>100</v>
      </c>
      <c r="BQ43" s="10">
        <v>100</v>
      </c>
      <c r="BR43" s="10">
        <v>100</v>
      </c>
      <c r="BS43" s="10">
        <v>100</v>
      </c>
      <c r="BT43" s="10">
        <v>100</v>
      </c>
      <c r="BU43" s="10">
        <v>100</v>
      </c>
      <c r="BV43" s="10">
        <v>100</v>
      </c>
      <c r="BW43" s="10">
        <v>100</v>
      </c>
      <c r="BX43" s="10">
        <v>100</v>
      </c>
      <c r="BY43" s="10">
        <v>100</v>
      </c>
      <c r="BZ43" s="10">
        <v>100</v>
      </c>
      <c r="CA43" s="10">
        <v>100</v>
      </c>
      <c r="CB43" s="10">
        <v>100</v>
      </c>
      <c r="CC43" s="10">
        <v>100</v>
      </c>
      <c r="CD43" s="10">
        <v>100</v>
      </c>
      <c r="CE43" s="10">
        <v>100</v>
      </c>
      <c r="CF43" s="10">
        <v>100</v>
      </c>
      <c r="CG43" s="10">
        <v>100</v>
      </c>
      <c r="CH43" s="10">
        <v>100</v>
      </c>
      <c r="CI43" s="10">
        <v>100</v>
      </c>
      <c r="CJ43" s="10">
        <v>100</v>
      </c>
      <c r="CK43" s="10"/>
      <c r="CL43" s="50">
        <v>775</v>
      </c>
    </row>
    <row r="44" spans="28:90" ht="39.950000000000003" customHeight="1" thickBot="1" x14ac:dyDescent="0.3">
      <c r="AB44" s="109"/>
      <c r="AC44" s="99" t="s">
        <v>51</v>
      </c>
      <c r="AD44" s="190" t="str">
        <f>INDEX($AU$56:$AZ$60,AJ42,AJ43)</f>
        <v>Très bonne capacité aérobie et bonne gestion de l'effort</v>
      </c>
      <c r="AE44" s="191"/>
      <c r="AF44" s="191"/>
      <c r="AG44" s="191"/>
      <c r="AH44" s="191"/>
      <c r="AI44" s="110"/>
      <c r="AJ44" s="8"/>
      <c r="AK44" s="65" t="s">
        <v>34</v>
      </c>
      <c r="AL44" s="43" t="s">
        <v>106</v>
      </c>
      <c r="AM44" s="49">
        <v>775</v>
      </c>
      <c r="AN44" s="106">
        <v>10</v>
      </c>
      <c r="AO44" s="7">
        <v>-75</v>
      </c>
      <c r="AP44" s="7">
        <v>-75</v>
      </c>
      <c r="AQ44" s="7">
        <v>-75</v>
      </c>
      <c r="AR44" s="7">
        <v>-75</v>
      </c>
      <c r="AS44" s="7">
        <v>-75</v>
      </c>
      <c r="AT44" s="7">
        <v>-75</v>
      </c>
      <c r="AU44" s="7">
        <v>75</v>
      </c>
      <c r="AV44" s="7">
        <v>75</v>
      </c>
      <c r="AW44" s="7">
        <v>80</v>
      </c>
      <c r="AX44" s="7">
        <v>80</v>
      </c>
      <c r="AY44" s="7">
        <v>85</v>
      </c>
      <c r="AZ44" s="7">
        <v>85</v>
      </c>
      <c r="BA44" s="7">
        <v>90</v>
      </c>
      <c r="BB44" s="7">
        <v>90</v>
      </c>
      <c r="BC44" s="7">
        <v>95</v>
      </c>
      <c r="BD44" s="7">
        <v>95</v>
      </c>
      <c r="BE44" s="7">
        <v>100</v>
      </c>
      <c r="BF44" s="7">
        <v>100</v>
      </c>
      <c r="BG44" s="7">
        <v>100</v>
      </c>
      <c r="BH44" s="7">
        <v>100</v>
      </c>
      <c r="BI44" s="7">
        <v>100</v>
      </c>
      <c r="BJ44" s="7">
        <v>100</v>
      </c>
      <c r="BK44" s="7">
        <v>100</v>
      </c>
      <c r="BL44" s="10">
        <v>100</v>
      </c>
      <c r="BM44" s="10">
        <v>100</v>
      </c>
      <c r="BN44" s="10">
        <v>100</v>
      </c>
      <c r="BO44" s="10">
        <v>100</v>
      </c>
      <c r="BP44" s="10">
        <v>100</v>
      </c>
      <c r="BQ44" s="10">
        <v>100</v>
      </c>
      <c r="BR44" s="10">
        <v>100</v>
      </c>
      <c r="BS44" s="10">
        <v>100</v>
      </c>
      <c r="BT44" s="10">
        <v>100</v>
      </c>
      <c r="BU44" s="10">
        <v>100</v>
      </c>
      <c r="BV44" s="10">
        <v>100</v>
      </c>
      <c r="BW44" s="10">
        <v>100</v>
      </c>
      <c r="BX44" s="10">
        <v>100</v>
      </c>
      <c r="BY44" s="10">
        <v>100</v>
      </c>
      <c r="BZ44" s="10">
        <v>100</v>
      </c>
      <c r="CA44" s="10">
        <v>100</v>
      </c>
      <c r="CB44" s="10">
        <v>100</v>
      </c>
      <c r="CC44" s="10">
        <v>100</v>
      </c>
      <c r="CD44" s="10">
        <v>100</v>
      </c>
      <c r="CE44" s="10">
        <v>100</v>
      </c>
      <c r="CF44" s="10">
        <v>100</v>
      </c>
      <c r="CG44" s="10">
        <v>100</v>
      </c>
      <c r="CH44" s="10">
        <v>100</v>
      </c>
      <c r="CI44" s="10">
        <v>100</v>
      </c>
      <c r="CJ44" s="10">
        <v>100</v>
      </c>
      <c r="CK44" s="10"/>
      <c r="CL44" s="50">
        <v>785</v>
      </c>
    </row>
    <row r="45" spans="28:90" ht="39.950000000000003" customHeight="1" thickBot="1" x14ac:dyDescent="0.3">
      <c r="AB45" s="68"/>
      <c r="AC45" s="68"/>
      <c r="AD45" s="154" t="s">
        <v>128</v>
      </c>
      <c r="AE45" s="107" t="str">
        <f>IF(AE38=$AZ$55,"DA",IF(AE38=$AY$55,"1",IF(AE38=$AX$55,"2",IF(AE38=$AW$55,"3",IF(AE38=$AV$55,"4","Erreur")))))</f>
        <v>4</v>
      </c>
      <c r="AF45" s="107" t="str">
        <f>IF(AD46=$AL$67,"0",IF(AD46=$AL$68,"1",IF(AD46=$AL$69,"2",IF(AD46=$AL$70,"3","4"))))</f>
        <v>2</v>
      </c>
      <c r="AG45" s="152">
        <v>1</v>
      </c>
      <c r="AH45" s="108" t="str">
        <f>IF(AE40=$AL$55,"0",IF(AE40=$AL$56,"1",IF(AE40=$AL$57,"2",IF(AE40=$AL$58,"3",IF(AE40=$AL$59,"4","Erreur")))))</f>
        <v>3</v>
      </c>
      <c r="AI45" s="68"/>
      <c r="AJ45" s="8">
        <f>ROUNDDOWN(AJ41,0)</f>
        <v>2</v>
      </c>
      <c r="AK45" s="54"/>
      <c r="AL45" s="42"/>
      <c r="AM45" s="49">
        <v>785</v>
      </c>
      <c r="AN45" s="106">
        <v>9.5</v>
      </c>
      <c r="AO45" s="7">
        <v>-75</v>
      </c>
      <c r="AP45" s="7">
        <v>-75</v>
      </c>
      <c r="AQ45" s="7">
        <v>-75</v>
      </c>
      <c r="AR45" s="7">
        <v>-75</v>
      </c>
      <c r="AS45" s="7">
        <v>-75</v>
      </c>
      <c r="AT45" s="7">
        <v>75</v>
      </c>
      <c r="AU45" s="7">
        <v>75</v>
      </c>
      <c r="AV45" s="7">
        <v>80</v>
      </c>
      <c r="AW45" s="7">
        <v>85</v>
      </c>
      <c r="AX45" s="7">
        <v>85</v>
      </c>
      <c r="AY45" s="7">
        <v>90</v>
      </c>
      <c r="AZ45" s="7">
        <v>90</v>
      </c>
      <c r="BA45" s="7">
        <v>95</v>
      </c>
      <c r="BB45" s="7">
        <v>95</v>
      </c>
      <c r="BC45" s="7">
        <v>100</v>
      </c>
      <c r="BD45" s="7">
        <v>100</v>
      </c>
      <c r="BE45" s="7">
        <v>100</v>
      </c>
      <c r="BF45" s="7">
        <v>100</v>
      </c>
      <c r="BG45" s="7">
        <v>100</v>
      </c>
      <c r="BH45" s="7">
        <v>100</v>
      </c>
      <c r="BI45" s="7">
        <v>100</v>
      </c>
      <c r="BJ45" s="7">
        <v>100</v>
      </c>
      <c r="BK45" s="7">
        <v>100</v>
      </c>
      <c r="BL45" s="10">
        <v>100</v>
      </c>
      <c r="BM45" s="10">
        <v>100</v>
      </c>
      <c r="BN45" s="10">
        <v>100</v>
      </c>
      <c r="BO45" s="10">
        <v>100</v>
      </c>
      <c r="BP45" s="10">
        <v>100</v>
      </c>
      <c r="BQ45" s="10">
        <v>100</v>
      </c>
      <c r="BR45" s="10">
        <v>100</v>
      </c>
      <c r="BS45" s="10">
        <v>100</v>
      </c>
      <c r="BT45" s="10">
        <v>100</v>
      </c>
      <c r="BU45" s="10">
        <v>100</v>
      </c>
      <c r="BV45" s="10">
        <v>100</v>
      </c>
      <c r="BW45" s="10">
        <v>100</v>
      </c>
      <c r="BX45" s="10">
        <v>100</v>
      </c>
      <c r="BY45" s="10">
        <v>100</v>
      </c>
      <c r="BZ45" s="10">
        <v>100</v>
      </c>
      <c r="CA45" s="10">
        <v>100</v>
      </c>
      <c r="CB45" s="10">
        <v>100</v>
      </c>
      <c r="CC45" s="10">
        <v>100</v>
      </c>
      <c r="CD45" s="10">
        <v>100</v>
      </c>
      <c r="CE45" s="10">
        <v>100</v>
      </c>
      <c r="CF45" s="10">
        <v>100</v>
      </c>
      <c r="CG45" s="10">
        <v>100</v>
      </c>
      <c r="CH45" s="10">
        <v>100</v>
      </c>
      <c r="CI45" s="10">
        <v>100</v>
      </c>
      <c r="CJ45" s="10">
        <v>100</v>
      </c>
      <c r="CK45" s="10"/>
      <c r="CL45" s="50">
        <v>800</v>
      </c>
    </row>
    <row r="46" spans="28:90" ht="19.5" customHeight="1" thickBot="1" x14ac:dyDescent="0.3">
      <c r="AB46" s="68"/>
      <c r="AC46" s="129" t="s">
        <v>84</v>
      </c>
      <c r="AD46" s="128" t="str">
        <f>HLOOKUP($AC$46,'Coureur 1'!AE46:AH47,2,FALSE)</f>
        <v>Il m'a un peu aider ET la feuille est remplie correctement</v>
      </c>
      <c r="AE46" s="128"/>
      <c r="AF46" s="128"/>
      <c r="AG46" s="68"/>
      <c r="AH46" s="68"/>
      <c r="AI46" s="68"/>
      <c r="AJ46" s="7"/>
      <c r="AK46" s="7"/>
      <c r="AL46" s="10"/>
      <c r="AM46" s="49">
        <v>800</v>
      </c>
      <c r="AN46" s="106">
        <v>9</v>
      </c>
      <c r="AO46" s="7">
        <v>-75</v>
      </c>
      <c r="AP46" s="7">
        <v>-75</v>
      </c>
      <c r="AQ46" s="7">
        <v>-75</v>
      </c>
      <c r="AR46" s="7">
        <v>75</v>
      </c>
      <c r="AS46" s="7">
        <v>75</v>
      </c>
      <c r="AT46" s="7">
        <v>80</v>
      </c>
      <c r="AU46" s="7">
        <v>80</v>
      </c>
      <c r="AV46" s="7">
        <v>85</v>
      </c>
      <c r="AW46" s="7">
        <v>90</v>
      </c>
      <c r="AX46" s="7">
        <v>90</v>
      </c>
      <c r="AY46" s="7">
        <v>95</v>
      </c>
      <c r="AZ46" s="7">
        <v>95</v>
      </c>
      <c r="BA46" s="7">
        <v>100</v>
      </c>
      <c r="BB46" s="7">
        <v>100</v>
      </c>
      <c r="BC46" s="7">
        <v>100</v>
      </c>
      <c r="BD46" s="7">
        <v>100</v>
      </c>
      <c r="BE46" s="7">
        <v>100</v>
      </c>
      <c r="BF46" s="7">
        <v>100</v>
      </c>
      <c r="BG46" s="7">
        <v>100</v>
      </c>
      <c r="BH46" s="7">
        <v>100</v>
      </c>
      <c r="BI46" s="7">
        <v>100</v>
      </c>
      <c r="BJ46" s="7">
        <v>100</v>
      </c>
      <c r="BK46" s="7">
        <v>100</v>
      </c>
      <c r="BL46" s="10">
        <v>100</v>
      </c>
      <c r="BM46" s="10">
        <v>100</v>
      </c>
      <c r="BN46" s="10">
        <v>100</v>
      </c>
      <c r="BO46" s="10">
        <v>100</v>
      </c>
      <c r="BP46" s="10">
        <v>100</v>
      </c>
      <c r="BQ46" s="10">
        <v>100</v>
      </c>
      <c r="BR46" s="10">
        <v>100</v>
      </c>
      <c r="BS46" s="10">
        <v>100</v>
      </c>
      <c r="BT46" s="10">
        <v>100</v>
      </c>
      <c r="BU46" s="10">
        <v>100</v>
      </c>
      <c r="BV46" s="10">
        <v>100</v>
      </c>
      <c r="BW46" s="10">
        <v>100</v>
      </c>
      <c r="BX46" s="10">
        <v>100</v>
      </c>
      <c r="BY46" s="10">
        <v>100</v>
      </c>
      <c r="BZ46" s="10">
        <v>100</v>
      </c>
      <c r="CA46" s="10">
        <v>100</v>
      </c>
      <c r="CB46" s="10">
        <v>100</v>
      </c>
      <c r="CC46" s="10">
        <v>100</v>
      </c>
      <c r="CD46" s="10">
        <v>100</v>
      </c>
      <c r="CE46" s="10">
        <v>100</v>
      </c>
      <c r="CF46" s="10">
        <v>100</v>
      </c>
      <c r="CG46" s="10">
        <v>100</v>
      </c>
      <c r="CH46" s="10">
        <v>100</v>
      </c>
      <c r="CI46" s="10">
        <v>100</v>
      </c>
      <c r="CJ46" s="10">
        <v>100</v>
      </c>
      <c r="CK46" s="10"/>
      <c r="CL46" s="50">
        <v>810</v>
      </c>
    </row>
    <row r="47" spans="28:90" ht="12" customHeight="1" x14ac:dyDescent="0.25">
      <c r="AB47" s="68"/>
      <c r="AC47" s="130"/>
      <c r="AD47" s="159"/>
      <c r="AE47" s="159"/>
      <c r="AF47" s="132"/>
      <c r="AG47" s="69"/>
      <c r="AH47" s="69"/>
      <c r="AI47" s="68"/>
      <c r="AJ47" s="7"/>
      <c r="AK47" s="64" t="s">
        <v>45</v>
      </c>
      <c r="AL47" s="10"/>
      <c r="AM47" s="49"/>
      <c r="AN47" s="106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50"/>
    </row>
    <row r="48" spans="28:90" ht="12" hidden="1" customHeight="1" x14ac:dyDescent="0.25">
      <c r="AB48" s="68"/>
      <c r="AC48" s="81"/>
      <c r="AD48" s="160"/>
      <c r="AE48" s="69"/>
      <c r="AF48" s="160"/>
      <c r="AG48" s="69"/>
      <c r="AH48" s="69"/>
      <c r="AI48" s="68"/>
      <c r="AJ48" s="7"/>
      <c r="AK48" s="65" t="s">
        <v>41</v>
      </c>
      <c r="AL48" s="10"/>
      <c r="AM48" s="49"/>
      <c r="AN48" s="106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50"/>
    </row>
    <row r="49" spans="28:90" ht="30.75" customHeight="1" x14ac:dyDescent="0.25">
      <c r="AB49" s="68"/>
      <c r="AC49" s="241" t="s">
        <v>116</v>
      </c>
      <c r="AD49" s="155" t="s">
        <v>140</v>
      </c>
      <c r="AE49" s="222" t="s">
        <v>126</v>
      </c>
      <c r="AF49" s="222"/>
      <c r="AG49" s="246" t="s">
        <v>85</v>
      </c>
      <c r="AH49" s="246"/>
      <c r="AI49" s="68"/>
      <c r="AJ49" s="8" t="str">
        <f>IF(AD52=$AL$34,("1"),IF(AD52=$AL$35,("2"),IF(AD52=$AL$36,("3"),IF(AD52=$AL$37,("4"),(0.9)))))</f>
        <v>2</v>
      </c>
      <c r="AK49" s="65" t="s">
        <v>42</v>
      </c>
      <c r="AL49" s="10"/>
      <c r="AM49" s="49">
        <v>810</v>
      </c>
      <c r="AN49" s="106">
        <v>8.5</v>
      </c>
      <c r="AO49" s="7">
        <v>-75</v>
      </c>
      <c r="AP49" s="7">
        <v>-75</v>
      </c>
      <c r="AQ49" s="7">
        <v>75</v>
      </c>
      <c r="AR49" s="7">
        <v>80</v>
      </c>
      <c r="AS49" s="7">
        <v>80</v>
      </c>
      <c r="AT49" s="7">
        <v>85</v>
      </c>
      <c r="AU49" s="7">
        <v>85</v>
      </c>
      <c r="AV49" s="7">
        <v>90</v>
      </c>
      <c r="AW49" s="7">
        <v>95</v>
      </c>
      <c r="AX49" s="7">
        <v>95</v>
      </c>
      <c r="AY49" s="7">
        <v>100</v>
      </c>
      <c r="AZ49" s="7">
        <v>100</v>
      </c>
      <c r="BA49" s="7">
        <v>100</v>
      </c>
      <c r="BB49" s="7">
        <v>100</v>
      </c>
      <c r="BC49" s="7">
        <v>100</v>
      </c>
      <c r="BD49" s="7">
        <v>100</v>
      </c>
      <c r="BE49" s="7">
        <v>100</v>
      </c>
      <c r="BF49" s="7">
        <v>100</v>
      </c>
      <c r="BG49" s="7">
        <v>100</v>
      </c>
      <c r="BH49" s="7">
        <v>100</v>
      </c>
      <c r="BI49" s="7">
        <v>100</v>
      </c>
      <c r="BJ49" s="7">
        <v>100</v>
      </c>
      <c r="BK49" s="7">
        <v>100</v>
      </c>
      <c r="BL49" s="10">
        <v>100</v>
      </c>
      <c r="BM49" s="10">
        <v>100</v>
      </c>
      <c r="BN49" s="10">
        <v>100</v>
      </c>
      <c r="BO49" s="10">
        <v>100</v>
      </c>
      <c r="BP49" s="10">
        <v>100</v>
      </c>
      <c r="BQ49" s="10">
        <v>100</v>
      </c>
      <c r="BR49" s="10">
        <v>100</v>
      </c>
      <c r="BS49" s="10">
        <v>100</v>
      </c>
      <c r="BT49" s="10">
        <v>100</v>
      </c>
      <c r="BU49" s="10">
        <v>100</v>
      </c>
      <c r="BV49" s="10">
        <v>100</v>
      </c>
      <c r="BW49" s="10">
        <v>100</v>
      </c>
      <c r="BX49" s="10">
        <v>100</v>
      </c>
      <c r="BY49" s="10">
        <v>100</v>
      </c>
      <c r="BZ49" s="10">
        <v>100</v>
      </c>
      <c r="CA49" s="10">
        <v>100</v>
      </c>
      <c r="CB49" s="10">
        <v>100</v>
      </c>
      <c r="CC49" s="10">
        <v>100</v>
      </c>
      <c r="CD49" s="10">
        <v>100</v>
      </c>
      <c r="CE49" s="10">
        <v>100</v>
      </c>
      <c r="CF49" s="10">
        <v>100</v>
      </c>
      <c r="CG49" s="10">
        <v>100</v>
      </c>
      <c r="CH49" s="10">
        <v>100</v>
      </c>
      <c r="CI49" s="10">
        <v>100</v>
      </c>
      <c r="CJ49" s="10">
        <v>100</v>
      </c>
      <c r="CK49" s="10"/>
      <c r="CL49" s="50">
        <v>825</v>
      </c>
    </row>
    <row r="50" spans="28:90" ht="39.950000000000003" customHeight="1" thickBot="1" x14ac:dyDescent="0.3">
      <c r="AB50" s="68"/>
      <c r="AC50" s="242"/>
      <c r="AD50" s="105"/>
      <c r="AE50" s="223"/>
      <c r="AF50" s="223"/>
      <c r="AG50" s="247"/>
      <c r="AH50" s="247"/>
      <c r="AI50" s="68"/>
      <c r="AJ50" s="8" t="str">
        <f>IF(AD53=$AK$47,("1"),IF(AD53=$AK$48,("2"),IF(AD53=$AK$49,("3"),IF(AD53=$AK$50,("4"),IF(AD53=$AK$51,("5"),(0.9))))))</f>
        <v>3</v>
      </c>
      <c r="AK50" s="65" t="s">
        <v>43</v>
      </c>
      <c r="AL50" s="10"/>
      <c r="AM50" s="55">
        <v>825</v>
      </c>
      <c r="AN50" s="52">
        <v>8</v>
      </c>
      <c r="AO50" s="51">
        <v>-75</v>
      </c>
      <c r="AP50" s="51">
        <v>75</v>
      </c>
      <c r="AQ50" s="51">
        <v>80</v>
      </c>
      <c r="AR50" s="51">
        <v>80</v>
      </c>
      <c r="AS50" s="51">
        <v>85</v>
      </c>
      <c r="AT50" s="51">
        <v>85</v>
      </c>
      <c r="AU50" s="51">
        <v>90</v>
      </c>
      <c r="AV50" s="51">
        <v>95</v>
      </c>
      <c r="AW50" s="51">
        <v>95</v>
      </c>
      <c r="AX50" s="51">
        <v>100</v>
      </c>
      <c r="AY50" s="51">
        <v>100</v>
      </c>
      <c r="AZ50" s="51">
        <v>100</v>
      </c>
      <c r="BA50" s="51">
        <v>100</v>
      </c>
      <c r="BB50" s="51">
        <v>100</v>
      </c>
      <c r="BC50" s="7">
        <v>100</v>
      </c>
      <c r="BD50" s="7">
        <v>100</v>
      </c>
      <c r="BE50" s="7">
        <v>100</v>
      </c>
      <c r="BF50" s="7">
        <v>100</v>
      </c>
      <c r="BG50" s="7">
        <v>100</v>
      </c>
      <c r="BH50" s="7">
        <v>100</v>
      </c>
      <c r="BI50" s="7">
        <v>100</v>
      </c>
      <c r="BJ50" s="7">
        <v>100</v>
      </c>
      <c r="BK50" s="7">
        <v>100</v>
      </c>
      <c r="BL50" s="10">
        <v>100</v>
      </c>
      <c r="BM50" s="10">
        <v>100</v>
      </c>
      <c r="BN50" s="53">
        <v>100</v>
      </c>
      <c r="BO50" s="53">
        <v>100</v>
      </c>
      <c r="BP50" s="53">
        <v>100</v>
      </c>
      <c r="BQ50" s="53">
        <v>100</v>
      </c>
      <c r="BR50" s="53">
        <v>100</v>
      </c>
      <c r="BS50" s="53">
        <v>100</v>
      </c>
      <c r="BT50" s="53">
        <v>100</v>
      </c>
      <c r="BU50" s="53">
        <v>100</v>
      </c>
      <c r="BV50" s="53">
        <v>100</v>
      </c>
      <c r="BW50" s="53">
        <v>100</v>
      </c>
      <c r="BX50" s="53">
        <v>100</v>
      </c>
      <c r="BY50" s="53">
        <v>100</v>
      </c>
      <c r="BZ50" s="53">
        <v>100</v>
      </c>
      <c r="CA50" s="53">
        <v>100</v>
      </c>
      <c r="CB50" s="53">
        <v>100</v>
      </c>
      <c r="CC50" s="53">
        <v>100</v>
      </c>
      <c r="CD50" s="53">
        <v>100</v>
      </c>
      <c r="CE50" s="53">
        <v>100</v>
      </c>
      <c r="CF50" s="53">
        <v>100</v>
      </c>
      <c r="CG50" s="53">
        <v>100</v>
      </c>
      <c r="CH50" s="53">
        <v>100</v>
      </c>
      <c r="CI50" s="53">
        <v>100</v>
      </c>
      <c r="CJ50" s="53">
        <v>100</v>
      </c>
      <c r="CK50" s="53"/>
      <c r="CL50" s="50">
        <v>835</v>
      </c>
    </row>
    <row r="51" spans="28:90" ht="39.950000000000003" customHeight="1" thickTop="1" thickBot="1" x14ac:dyDescent="0.3">
      <c r="AB51" s="68"/>
      <c r="AC51" s="243"/>
      <c r="AD51" s="118" t="s">
        <v>127</v>
      </c>
      <c r="AE51" s="192" t="s">
        <v>65</v>
      </c>
      <c r="AF51" s="193"/>
      <c r="AG51" s="193"/>
      <c r="AH51" s="194"/>
      <c r="AI51" s="68"/>
      <c r="AJ51" s="8" t="str">
        <f>IF(AD54=$AL$40,("1"),IF(AD54=$AL$41,("2"),IF(AD54=$AL$42,("3"),IF(AD54=$AL$43,("4"),IF(AD54=$AL$44,("5"),(0.9))))))</f>
        <v>4</v>
      </c>
      <c r="AK51" s="65" t="s">
        <v>44</v>
      </c>
      <c r="AL51" s="10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36"/>
      <c r="BD51" s="36"/>
      <c r="BE51" s="36"/>
      <c r="BF51" s="36"/>
      <c r="BG51" s="36"/>
      <c r="BH51" s="36"/>
      <c r="BI51" s="36"/>
      <c r="BJ51" s="36"/>
      <c r="BK51" s="36"/>
      <c r="BL51" s="35"/>
      <c r="BM51" s="35"/>
      <c r="CL51" s="35"/>
    </row>
    <row r="52" spans="28:90" ht="39.950000000000003" customHeight="1" thickBot="1" x14ac:dyDescent="0.3">
      <c r="AB52" s="68"/>
      <c r="AC52" s="117" t="s">
        <v>36</v>
      </c>
      <c r="AD52" s="112" t="s">
        <v>38</v>
      </c>
      <c r="AE52" s="184" t="s">
        <v>96</v>
      </c>
      <c r="AF52" s="184"/>
      <c r="AG52" s="184"/>
      <c r="AH52" s="185"/>
      <c r="AI52" s="68"/>
      <c r="AJ52" s="8" t="str">
        <f>IF(AD55=$AK$40,("1"),IF(AD55=$AK$41,("2"),IF(AD55=$AK$42,("3"),IF(AD55=$AK$43,("4"),IF(AD55=$AK$44,("5"),(0.9))))))</f>
        <v>2</v>
      </c>
      <c r="AK52" s="54"/>
      <c r="AL52" s="10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10"/>
      <c r="BM52" s="10"/>
    </row>
    <row r="53" spans="28:90" ht="39.950000000000003" customHeight="1" thickBot="1" x14ac:dyDescent="0.3">
      <c r="AB53" s="68"/>
      <c r="AC53" s="117" t="s">
        <v>35</v>
      </c>
      <c r="AD53" s="113" t="s">
        <v>42</v>
      </c>
      <c r="AE53" s="182" t="s">
        <v>104</v>
      </c>
      <c r="AF53" s="182"/>
      <c r="AG53" s="182"/>
      <c r="AH53" s="183"/>
      <c r="AI53" s="68"/>
      <c r="AJ53" s="106" t="str">
        <f>IF(AE55=$AK$33,(""),IF(AE55=$AL$54,("0"),IF(AE55=$AL$55,("0"),IF(AE55=$AL$56,("1"),IF(AE55=$AL$57,("2"),IF(AE55=$AL$58,("3"),IF(AE55=$AL$59,("4"),(""))))))))</f>
        <v/>
      </c>
      <c r="AK53" s="10"/>
      <c r="AL53" s="10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10"/>
      <c r="BM53" s="10"/>
    </row>
    <row r="54" spans="28:90" ht="39.950000000000003" customHeight="1" x14ac:dyDescent="0.25">
      <c r="AB54" s="68"/>
      <c r="AC54" s="117" t="s">
        <v>26</v>
      </c>
      <c r="AD54" s="113" t="s">
        <v>29</v>
      </c>
      <c r="AE54" s="184" t="s">
        <v>97</v>
      </c>
      <c r="AF54" s="184"/>
      <c r="AG54" s="184"/>
      <c r="AH54" s="185"/>
      <c r="AI54" s="68"/>
      <c r="AJ54" s="8">
        <f>(AJ49+AJ50+AJ51+AJ52)/4</f>
        <v>2.75</v>
      </c>
      <c r="AK54" s="10"/>
      <c r="AL54" s="41" t="s">
        <v>92</v>
      </c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10"/>
      <c r="BM54" s="10"/>
    </row>
    <row r="55" spans="28:90" ht="39.950000000000003" customHeight="1" thickBot="1" x14ac:dyDescent="0.3">
      <c r="AB55" s="68"/>
      <c r="AC55" s="117" t="s">
        <v>62</v>
      </c>
      <c r="AD55" s="114" t="s">
        <v>31</v>
      </c>
      <c r="AE55" s="186" t="s">
        <v>107</v>
      </c>
      <c r="AF55" s="186"/>
      <c r="AG55" s="186"/>
      <c r="AH55" s="187"/>
      <c r="AI55" s="68"/>
      <c r="AJ55" s="92">
        <f>MATCH(AJ58,$AT$56:$AT$60,0)</f>
        <v>2</v>
      </c>
      <c r="AK55" s="10"/>
      <c r="AL55" s="57" t="s">
        <v>88</v>
      </c>
      <c r="AM55" s="7"/>
      <c r="AN55" s="7"/>
      <c r="AO55" s="7"/>
      <c r="AP55" s="7"/>
      <c r="AQ55" s="7"/>
      <c r="AR55" s="7"/>
      <c r="AS55" s="7"/>
      <c r="AT55" s="33"/>
      <c r="AU55" s="33" t="s">
        <v>48</v>
      </c>
      <c r="AV55" s="33" t="s">
        <v>49</v>
      </c>
      <c r="AW55" s="33" t="s">
        <v>50</v>
      </c>
      <c r="AX55" s="33" t="s">
        <v>47</v>
      </c>
      <c r="AY55" s="33" t="s">
        <v>46</v>
      </c>
      <c r="AZ55" s="33" t="s">
        <v>65</v>
      </c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61"/>
      <c r="BM55" s="10"/>
    </row>
    <row r="56" spans="28:90" ht="39.950000000000003" customHeight="1" thickTop="1" x14ac:dyDescent="0.25">
      <c r="AB56" s="68"/>
      <c r="AC56" s="115" t="s">
        <v>93</v>
      </c>
      <c r="AD56" s="188"/>
      <c r="AE56" s="188"/>
      <c r="AF56" s="188"/>
      <c r="AG56" s="188"/>
      <c r="AH56" s="188"/>
      <c r="AI56" s="68"/>
      <c r="AJ56" s="8">
        <f>MATCH(AE51,$AU$55:$AZ$55,0)</f>
        <v>6</v>
      </c>
      <c r="AK56" s="10"/>
      <c r="AL56" s="57" t="s">
        <v>89</v>
      </c>
      <c r="AM56" s="7"/>
      <c r="AN56" s="7"/>
      <c r="AO56" s="7"/>
      <c r="AP56" s="7"/>
      <c r="AQ56" s="7"/>
      <c r="AR56" s="7"/>
      <c r="AS56" s="7"/>
      <c r="AT56" s="33">
        <v>1</v>
      </c>
      <c r="AU56" s="33" t="s">
        <v>103</v>
      </c>
      <c r="AV56" s="33" t="s">
        <v>101</v>
      </c>
      <c r="AW56" s="33" t="s">
        <v>55</v>
      </c>
      <c r="AX56" s="33" t="s">
        <v>56</v>
      </c>
      <c r="AY56" s="33" t="s">
        <v>58</v>
      </c>
      <c r="AZ56" s="33" t="s">
        <v>65</v>
      </c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61"/>
      <c r="BM56" s="10"/>
    </row>
    <row r="57" spans="28:90" ht="39.950000000000003" customHeight="1" thickBot="1" x14ac:dyDescent="0.3">
      <c r="AB57" s="68"/>
      <c r="AC57" s="116" t="s">
        <v>51</v>
      </c>
      <c r="AD57" s="189" t="str">
        <f>INDEX($AU$56:$AZ$60,AJ55,AJ56)</f>
        <v>dispense ponctuelle OU absence</v>
      </c>
      <c r="AE57" s="189"/>
      <c r="AF57" s="189"/>
      <c r="AG57" s="189"/>
      <c r="AH57" s="189"/>
      <c r="AI57" s="68"/>
      <c r="AJ57" s="8"/>
      <c r="AK57" s="10"/>
      <c r="AL57" s="57" t="s">
        <v>90</v>
      </c>
      <c r="AM57" s="7"/>
      <c r="AN57" s="7"/>
      <c r="AO57" s="7"/>
      <c r="AP57" s="7"/>
      <c r="AQ57" s="7"/>
      <c r="AR57" s="7"/>
      <c r="AS57" s="7"/>
      <c r="AT57" s="33">
        <v>2</v>
      </c>
      <c r="AU57" s="33" t="s">
        <v>103</v>
      </c>
      <c r="AV57" s="33" t="s">
        <v>102</v>
      </c>
      <c r="AW57" s="33" t="s">
        <v>55</v>
      </c>
      <c r="AX57" s="33" t="s">
        <v>66</v>
      </c>
      <c r="AY57" s="33" t="s">
        <v>59</v>
      </c>
      <c r="AZ57" s="33" t="s">
        <v>65</v>
      </c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61"/>
      <c r="BM57" s="10"/>
    </row>
    <row r="58" spans="28:90" ht="39.950000000000003" customHeight="1" thickBot="1" x14ac:dyDescent="0.3">
      <c r="AB58" s="68"/>
      <c r="AC58" s="68"/>
      <c r="AD58" s="156" t="s">
        <v>128</v>
      </c>
      <c r="AE58" s="107" t="str">
        <f>IF(AE51=$AZ$55,"DA",IF(AE51=$AY$55,"1",IF(AE51=$AX$55,"2",IF(AE51=$AW$55,"3",IF(AE51=$AV$55,"4","Erreur")))))</f>
        <v>DA</v>
      </c>
      <c r="AF58" s="107" t="e">
        <f>IF(AD59=$AL$67,"0",IF(AD59=$AL$68,"1",IF(AD59=$AL$69,"2",IF(AD59=$AL$70,"3","4"))))</f>
        <v>#N/A</v>
      </c>
      <c r="AG58" s="152">
        <v>1</v>
      </c>
      <c r="AH58" s="108" t="str">
        <f>IF(AE53=$AL$55,"0",IF(AE53=$AL$56,"1",IF(AE53=$AL$57,"2",IF(AE53=$AL$58,"3",IF(AE53=$AL$59,"4","Erreur")))))</f>
        <v>3</v>
      </c>
      <c r="AI58" s="68"/>
      <c r="AJ58" s="8">
        <f>ROUNDDOWN(AJ54,0)</f>
        <v>2</v>
      </c>
      <c r="AK58" s="10"/>
      <c r="AL58" s="57" t="s">
        <v>104</v>
      </c>
      <c r="AM58" s="7"/>
      <c r="AN58" s="7"/>
      <c r="AO58" s="7"/>
      <c r="AP58" s="7"/>
      <c r="AQ58" s="7"/>
      <c r="AR58" s="7"/>
      <c r="AS58" s="7"/>
      <c r="AT58" s="33">
        <v>3</v>
      </c>
      <c r="AU58" s="33" t="s">
        <v>103</v>
      </c>
      <c r="AV58" s="33" t="s">
        <v>52</v>
      </c>
      <c r="AW58" s="33" t="s">
        <v>61</v>
      </c>
      <c r="AX58" s="33" t="s">
        <v>57</v>
      </c>
      <c r="AY58" s="33" t="s">
        <v>60</v>
      </c>
      <c r="AZ58" s="33" t="s">
        <v>65</v>
      </c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61"/>
      <c r="BM58" s="10"/>
    </row>
    <row r="59" spans="28:90" ht="21.75" customHeight="1" thickBot="1" x14ac:dyDescent="0.3">
      <c r="AB59" s="68"/>
      <c r="AC59" s="129" t="s">
        <v>84</v>
      </c>
      <c r="AD59" s="128" t="e">
        <f>HLOOKUP($AC$46,'Coureur 1'!AE59:AH60,2,FALSE)</f>
        <v>#N/A</v>
      </c>
      <c r="AE59" s="68"/>
      <c r="AF59" s="68"/>
      <c r="AG59" s="68"/>
      <c r="AH59" s="68"/>
      <c r="AI59" s="68"/>
      <c r="AJ59" s="7"/>
      <c r="AK59" s="10"/>
      <c r="AL59" s="63" t="s">
        <v>91</v>
      </c>
      <c r="AM59" s="7"/>
      <c r="AN59" s="7"/>
      <c r="AO59" s="7"/>
      <c r="AP59" s="7"/>
      <c r="AQ59" s="7"/>
      <c r="AR59" s="7"/>
      <c r="AS59" s="7"/>
      <c r="AT59" s="33">
        <v>4</v>
      </c>
      <c r="AU59" s="33" t="s">
        <v>103</v>
      </c>
      <c r="AV59" s="33" t="s">
        <v>53</v>
      </c>
      <c r="AW59" s="33" t="s">
        <v>54</v>
      </c>
      <c r="AX59" s="33" t="s">
        <v>103</v>
      </c>
      <c r="AY59" s="33" t="s">
        <v>103</v>
      </c>
      <c r="AZ59" s="33" t="s">
        <v>65</v>
      </c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61"/>
      <c r="BM59" s="10"/>
    </row>
    <row r="60" spans="28:90" ht="39.75" hidden="1" customHeight="1" x14ac:dyDescent="0.25">
      <c r="AB60" s="68"/>
      <c r="AC60" s="77"/>
      <c r="AD60" s="161"/>
      <c r="AE60" s="162"/>
      <c r="AF60" s="69"/>
      <c r="AG60" s="69"/>
      <c r="AH60" s="69"/>
      <c r="AI60" s="68"/>
      <c r="AJ60" s="7"/>
      <c r="AK60" s="10"/>
      <c r="AL60" s="10"/>
      <c r="AM60" s="7"/>
      <c r="AN60" s="7"/>
      <c r="AO60" s="7"/>
      <c r="AP60" s="7"/>
      <c r="AQ60" s="7"/>
      <c r="AR60" s="7"/>
      <c r="AS60" s="7"/>
      <c r="AT60" s="33">
        <v>5</v>
      </c>
      <c r="AU60" s="33" t="s">
        <v>103</v>
      </c>
      <c r="AV60" s="33" t="s">
        <v>103</v>
      </c>
      <c r="AW60" s="33" t="s">
        <v>103</v>
      </c>
      <c r="AX60" s="33" t="s">
        <v>103</v>
      </c>
      <c r="AY60" s="33" t="s">
        <v>103</v>
      </c>
      <c r="AZ60" s="33" t="s">
        <v>65</v>
      </c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61"/>
      <c r="BM60" s="10"/>
    </row>
    <row r="61" spans="28:90" ht="39.75" hidden="1" customHeight="1" x14ac:dyDescent="0.25">
      <c r="AB61" s="68"/>
      <c r="AC61" s="79"/>
      <c r="AD61" s="79"/>
      <c r="AE61" s="163"/>
      <c r="AF61" s="79"/>
      <c r="AG61" s="69"/>
      <c r="AH61" s="75"/>
      <c r="AI61" s="68"/>
      <c r="AJ61" s="8" t="e">
        <f>MATCH(AE60,$AU$55:$AZ$55,0)</f>
        <v>#N/A</v>
      </c>
      <c r="AK61" s="10"/>
      <c r="AL61" s="10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10"/>
      <c r="BM61" s="10"/>
    </row>
    <row r="62" spans="28:90" ht="39.950000000000003" customHeight="1" x14ac:dyDescent="0.25">
      <c r="AB62" s="109"/>
      <c r="AC62" s="96" t="s">
        <v>117</v>
      </c>
      <c r="AD62" s="153" t="s">
        <v>105</v>
      </c>
      <c r="AE62" s="200" t="s">
        <v>126</v>
      </c>
      <c r="AF62" s="201"/>
      <c r="AG62" s="204" t="s">
        <v>85</v>
      </c>
      <c r="AH62" s="205"/>
      <c r="AI62" s="110"/>
      <c r="AJ62" s="8" t="str">
        <f>IF(AD65=$AL$34,("1"),IF(AD65=$AL$35,("2"),IF(AD65=$AL$36,("3"),IF(AD65=$AL$37,("4"),(0.9)))))</f>
        <v>2</v>
      </c>
      <c r="AK62" s="10"/>
      <c r="AL62" s="10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10"/>
      <c r="BM62" s="10"/>
    </row>
    <row r="63" spans="28:90" ht="39.950000000000003" customHeight="1" thickBot="1" x14ac:dyDescent="0.3">
      <c r="AB63" s="109"/>
      <c r="AC63" s="97"/>
      <c r="AD63" s="105"/>
      <c r="AE63" s="202"/>
      <c r="AF63" s="203"/>
      <c r="AG63" s="206"/>
      <c r="AH63" s="207"/>
      <c r="AI63" s="110"/>
      <c r="AJ63" s="8" t="str">
        <f>IF(AD66=$AK$47,("1"),IF(AD66=$AK$48,("2"),IF(AD66=$AK$49,("3"),IF(AD66=$AK$50,("4"),IF(AD66=$AK$51,("5"),(0.9))))))</f>
        <v>3</v>
      </c>
      <c r="AK63" s="10"/>
      <c r="AL63" s="10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10"/>
      <c r="BM63" s="10"/>
    </row>
    <row r="64" spans="28:90" ht="39.950000000000003" customHeight="1" thickTop="1" thickBot="1" x14ac:dyDescent="0.3">
      <c r="AB64" s="109"/>
      <c r="AC64" s="103"/>
      <c r="AD64" s="111" t="s">
        <v>127</v>
      </c>
      <c r="AE64" s="198" t="s">
        <v>49</v>
      </c>
      <c r="AF64" s="198"/>
      <c r="AG64" s="198"/>
      <c r="AH64" s="199"/>
      <c r="AI64" s="69"/>
      <c r="AJ64" s="8" t="str">
        <f>IF(AD67=$AL$40,("1"),IF(AD67=$AL$41,("2"),IF(AD67=$AL$42,("3"),IF(AD67=$AL$43,("4"),IF(AD67=$AL$44,("5"),(0.9))))))</f>
        <v>4</v>
      </c>
      <c r="AK64" s="10"/>
      <c r="AL64" s="10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10"/>
      <c r="BM64" s="10"/>
    </row>
    <row r="65" spans="28:65" ht="39.950000000000003" customHeight="1" x14ac:dyDescent="0.25">
      <c r="AB65" s="109"/>
      <c r="AC65" s="104" t="s">
        <v>36</v>
      </c>
      <c r="AD65" s="112" t="s">
        <v>38</v>
      </c>
      <c r="AE65" s="174" t="s">
        <v>96</v>
      </c>
      <c r="AF65" s="175"/>
      <c r="AG65" s="175"/>
      <c r="AH65" s="176"/>
      <c r="AI65" s="69"/>
      <c r="AJ65" s="8" t="str">
        <f>IF(AD68=$AK$40,("1"),IF(AD68=$AK$41,("2"),IF(AD68=$AK$42,("3"),IF(AD68=$AK$43,("4"),IF(AD68=$AK$44,("5"),(0.9))))))</f>
        <v>2</v>
      </c>
      <c r="AK65" s="10"/>
      <c r="AL65" s="10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10"/>
      <c r="BM65" s="10"/>
    </row>
    <row r="66" spans="28:65" ht="39.950000000000003" customHeight="1" x14ac:dyDescent="0.25">
      <c r="AB66" s="109"/>
      <c r="AC66" s="104" t="s">
        <v>35</v>
      </c>
      <c r="AD66" s="113" t="s">
        <v>42</v>
      </c>
      <c r="AE66" s="195" t="s">
        <v>104</v>
      </c>
      <c r="AF66" s="196"/>
      <c r="AG66" s="196"/>
      <c r="AH66" s="197"/>
      <c r="AI66" s="69"/>
      <c r="AJ66" s="106" t="str">
        <f>IF(AE68=$AK$33,(""),IF(AE68=$AL$54,("0"),IF(AE68=$AL$55,("0"),IF(AE68=$AL$56,("1"),IF(AE68=$AL$57,("2"),IF(AE68=$AL$58,("3"),IF(AE68=$AL$59,("4"),(""))))))))</f>
        <v/>
      </c>
      <c r="AK66" s="10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10"/>
      <c r="BM66" s="10"/>
    </row>
    <row r="67" spans="28:65" ht="39.950000000000003" customHeight="1" x14ac:dyDescent="0.25">
      <c r="AB67" s="109"/>
      <c r="AC67" s="104" t="s">
        <v>26</v>
      </c>
      <c r="AD67" s="113" t="s">
        <v>29</v>
      </c>
      <c r="AE67" s="174" t="s">
        <v>97</v>
      </c>
      <c r="AF67" s="175"/>
      <c r="AG67" s="175"/>
      <c r="AH67" s="176"/>
      <c r="AI67" s="69"/>
      <c r="AJ67" s="8">
        <f>(AJ62+AJ63+AJ64+AJ65)/4</f>
        <v>2.75</v>
      </c>
      <c r="AK67" s="10"/>
      <c r="AL67" s="7" t="s">
        <v>107</v>
      </c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10"/>
      <c r="BM67" s="10"/>
    </row>
    <row r="68" spans="28:65" ht="39.950000000000003" customHeight="1" thickBot="1" x14ac:dyDescent="0.3">
      <c r="AB68" s="109"/>
      <c r="AC68" s="104" t="s">
        <v>62</v>
      </c>
      <c r="AD68" s="114" t="s">
        <v>31</v>
      </c>
      <c r="AE68" s="177" t="s">
        <v>107</v>
      </c>
      <c r="AF68" s="178"/>
      <c r="AG68" s="178"/>
      <c r="AH68" s="179"/>
      <c r="AI68" s="69"/>
      <c r="AJ68" s="92">
        <f>MATCH(AJ71,$AT$56:$AT$60,0)</f>
        <v>2</v>
      </c>
      <c r="AK68" s="10"/>
      <c r="AL68" s="7" t="s">
        <v>108</v>
      </c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10"/>
      <c r="BM68" s="10"/>
    </row>
    <row r="69" spans="28:65" ht="39.950000000000003" customHeight="1" thickTop="1" x14ac:dyDescent="0.25">
      <c r="AB69" s="109"/>
      <c r="AC69" s="98" t="s">
        <v>93</v>
      </c>
      <c r="AD69" s="180"/>
      <c r="AE69" s="181"/>
      <c r="AF69" s="181"/>
      <c r="AG69" s="181"/>
      <c r="AH69" s="181"/>
      <c r="AI69" s="110"/>
      <c r="AJ69" s="8">
        <f>MATCH(AE64,$AU$55:$AZ$55,0)</f>
        <v>2</v>
      </c>
      <c r="AK69" s="10"/>
      <c r="AL69" s="7" t="s">
        <v>109</v>
      </c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10"/>
      <c r="BM69" s="10"/>
    </row>
    <row r="70" spans="28:65" ht="39.950000000000003" customHeight="1" thickBot="1" x14ac:dyDescent="0.3">
      <c r="AB70" s="109"/>
      <c r="AC70" s="99" t="s">
        <v>51</v>
      </c>
      <c r="AD70" s="190" t="str">
        <f>INDEX($AU$56:$AZ$60,AJ68,AJ69)</f>
        <v>Très bonne capacité aérobie et bonne gestion de l'effort</v>
      </c>
      <c r="AE70" s="191"/>
      <c r="AF70" s="191"/>
      <c r="AG70" s="191"/>
      <c r="AH70" s="119"/>
      <c r="AI70" s="110"/>
      <c r="AJ70" s="8"/>
      <c r="AK70" s="10"/>
      <c r="AL70" s="7" t="s">
        <v>110</v>
      </c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10"/>
      <c r="BM70" s="10"/>
    </row>
    <row r="71" spans="28:65" ht="39.950000000000003" customHeight="1" thickBot="1" x14ac:dyDescent="0.3">
      <c r="AB71" s="68"/>
      <c r="AC71" s="68"/>
      <c r="AD71" s="157" t="s">
        <v>128</v>
      </c>
      <c r="AE71" s="107" t="str">
        <f>IF(AE64=$AZ$55,"DA",IF(AE64=$AY$55,"1",IF(AE64=$AX$55,"2",IF(AE64=$AW$55,"3",IF(AE64=$AV$55,"4","Erreur")))))</f>
        <v>4</v>
      </c>
      <c r="AF71" s="107" t="str">
        <f>IF(AD72=$AL$67,"0",IF(AD72=$AL$68,"1",IF(AD72=$AL$69,"2",IF(AD72=$AL$70,"3","4"))))</f>
        <v>0</v>
      </c>
      <c r="AG71" s="152">
        <v>1</v>
      </c>
      <c r="AH71" s="108" t="str">
        <f>IF(AE66=$AL$55,"0",IF(AE66=$AL$56,"1",IF(AE66=$AL$57,"2",IF(AE66=$AL$58,"3",IF(AE66=$AL$59,"4","Erreur")))))</f>
        <v>3</v>
      </c>
      <c r="AI71" s="69"/>
      <c r="AJ71" s="8">
        <f>ROUNDDOWN(AJ67,0)</f>
        <v>2</v>
      </c>
      <c r="AK71" s="10"/>
      <c r="AL71" s="7" t="s">
        <v>111</v>
      </c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10"/>
      <c r="BM71" s="10"/>
    </row>
    <row r="72" spans="28:65" ht="32.25" customHeight="1" x14ac:dyDescent="0.25">
      <c r="AB72" s="68"/>
      <c r="AC72" s="129" t="s">
        <v>84</v>
      </c>
      <c r="AD72" s="128" t="str">
        <f>HLOOKUP($AC$46,'Coureur 1'!AE72:AH73,2,FALSE)</f>
        <v>Il ne m'a pas aidé du tout</v>
      </c>
      <c r="AE72" s="68"/>
      <c r="AF72" s="68"/>
      <c r="AG72" s="68"/>
      <c r="AH72" s="68"/>
      <c r="AI72" s="68"/>
      <c r="AJ72" s="7"/>
      <c r="AK72" s="10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10"/>
      <c r="BM72" s="10"/>
    </row>
    <row r="73" spans="28:65" ht="19.5" customHeight="1" x14ac:dyDescent="0.25">
      <c r="AB73" s="68"/>
      <c r="AC73" s="130"/>
      <c r="AD73" s="159"/>
      <c r="AE73" s="162"/>
      <c r="AF73" s="69"/>
      <c r="AG73" s="69"/>
      <c r="AH73" s="69"/>
      <c r="AI73" s="68"/>
      <c r="AJ73" s="7"/>
      <c r="AK73" s="10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10"/>
      <c r="BM73" s="10"/>
    </row>
    <row r="74" spans="28:65" ht="45.75" customHeight="1" x14ac:dyDescent="0.25">
      <c r="AB74" s="68"/>
      <c r="AC74" s="69"/>
      <c r="AD74" s="80"/>
      <c r="AE74" s="80"/>
      <c r="AF74" s="69"/>
      <c r="AG74" s="69"/>
      <c r="AH74" s="69"/>
      <c r="AI74" s="68"/>
      <c r="AJ74" s="9"/>
      <c r="AK74" s="10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10"/>
      <c r="BM74" s="10"/>
    </row>
    <row r="75" spans="28:65" ht="30" customHeight="1" x14ac:dyDescent="0.25">
      <c r="AB75" s="68"/>
      <c r="AC75" s="244" t="s">
        <v>118</v>
      </c>
      <c r="AD75" s="155" t="s">
        <v>105</v>
      </c>
      <c r="AE75" s="222" t="s">
        <v>126</v>
      </c>
      <c r="AF75" s="222"/>
      <c r="AG75" s="246" t="s">
        <v>85</v>
      </c>
      <c r="AH75" s="246"/>
      <c r="AI75" s="68"/>
      <c r="AJ75" s="8" t="str">
        <f>IF(AD78=$AL$34,("1"),IF(AD78=$AL$35,("2"),IF(AD78=$AL$36,("3"),IF(AD78=$AL$37,("4"),(0.9)))))</f>
        <v>2</v>
      </c>
      <c r="AK75" s="10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10"/>
      <c r="BM75" s="10"/>
    </row>
    <row r="76" spans="28:65" ht="39.950000000000003" customHeight="1" thickBot="1" x14ac:dyDescent="0.3">
      <c r="AB76" s="68"/>
      <c r="AC76" s="244"/>
      <c r="AD76" s="105"/>
      <c r="AE76" s="223"/>
      <c r="AF76" s="223"/>
      <c r="AG76" s="247"/>
      <c r="AH76" s="247"/>
      <c r="AI76" s="68"/>
      <c r="AJ76" s="8" t="str">
        <f>IF(AD79=$AK$47,("1"),IF(AD79=$AK$48,("2"),IF(AD79=$AK$49,("3"),IF(AD79=$AK$50,("4"),IF(AD79=$AK$51,("5"),(0.9))))))</f>
        <v>3</v>
      </c>
      <c r="AK76" s="10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10"/>
      <c r="BM76" s="10"/>
    </row>
    <row r="77" spans="28:65" ht="39.950000000000003" customHeight="1" thickTop="1" thickBot="1" x14ac:dyDescent="0.3">
      <c r="AB77" s="68"/>
      <c r="AC77" s="245"/>
      <c r="AD77" s="118" t="s">
        <v>127</v>
      </c>
      <c r="AE77" s="192" t="s">
        <v>49</v>
      </c>
      <c r="AF77" s="193"/>
      <c r="AG77" s="193"/>
      <c r="AH77" s="194"/>
      <c r="AI77" s="68"/>
      <c r="AJ77" s="8" t="str">
        <f>IF(AD80=$AL$40,("1"),IF(AD80=$AL$41,("2"),IF(AD80=$AL$42,("3"),IF(AD80=$AL$43,("4"),IF(AD80=$AL$44,("5"),(0.9))))))</f>
        <v>4</v>
      </c>
      <c r="AK77" s="10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10"/>
      <c r="BM77" s="10"/>
    </row>
    <row r="78" spans="28:65" ht="39.950000000000003" customHeight="1" x14ac:dyDescent="0.25">
      <c r="AB78" s="68"/>
      <c r="AC78" s="117" t="s">
        <v>36</v>
      </c>
      <c r="AD78" s="158" t="s">
        <v>38</v>
      </c>
      <c r="AE78" s="184" t="s">
        <v>96</v>
      </c>
      <c r="AF78" s="184"/>
      <c r="AG78" s="184"/>
      <c r="AH78" s="185"/>
      <c r="AI78" s="68"/>
      <c r="AJ78" s="8" t="str">
        <f>IF(AD81=$AK$40,("1"),IF(AD81=$AK$41,("2"),IF(AD81=$AK$42,("3"),IF(AD81=$AK$43,("4"),IF(AD81=$AK$44,("5"),(0.9))))))</f>
        <v>2</v>
      </c>
      <c r="AK78" s="10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10"/>
      <c r="BM78" s="10"/>
    </row>
    <row r="79" spans="28:65" ht="39.950000000000003" customHeight="1" x14ac:dyDescent="0.25">
      <c r="AB79" s="68"/>
      <c r="AC79" s="117" t="s">
        <v>35</v>
      </c>
      <c r="AD79" s="113" t="s">
        <v>42</v>
      </c>
      <c r="AE79" s="182" t="s">
        <v>104</v>
      </c>
      <c r="AF79" s="182"/>
      <c r="AG79" s="182"/>
      <c r="AH79" s="183"/>
      <c r="AI79" s="68"/>
      <c r="AJ79" s="106" t="str">
        <f>IF(AE81=$AK$33,(""),IF(AE81=$AL$54,("0"),IF(AE81=$AL$55,("0"),IF(AE81=$AL$56,("1"),IF(AE81=$AL$57,("2"),IF(AE81=$AL$58,("3"),IF(AE81=$AL$59,("4"),(""))))))))</f>
        <v/>
      </c>
      <c r="AK79" s="10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10"/>
      <c r="BM79" s="10"/>
    </row>
    <row r="80" spans="28:65" ht="39.75" customHeight="1" x14ac:dyDescent="0.25">
      <c r="AB80" s="68"/>
      <c r="AC80" s="117" t="s">
        <v>26</v>
      </c>
      <c r="AD80" s="113" t="s">
        <v>29</v>
      </c>
      <c r="AE80" s="184" t="s">
        <v>97</v>
      </c>
      <c r="AF80" s="184"/>
      <c r="AG80" s="184"/>
      <c r="AH80" s="185"/>
      <c r="AI80" s="68"/>
      <c r="AJ80" s="8">
        <f>(AJ75+AJ76+AJ77+AJ78)/4</f>
        <v>2.75</v>
      </c>
      <c r="AK80" s="10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10"/>
      <c r="BM80" s="10"/>
    </row>
    <row r="81" spans="28:65" ht="39.950000000000003" customHeight="1" thickBot="1" x14ac:dyDescent="0.3">
      <c r="AB81" s="68"/>
      <c r="AC81" s="117" t="s">
        <v>62</v>
      </c>
      <c r="AD81" s="114" t="s">
        <v>31</v>
      </c>
      <c r="AE81" s="186" t="s">
        <v>111</v>
      </c>
      <c r="AF81" s="186"/>
      <c r="AG81" s="186"/>
      <c r="AH81" s="187"/>
      <c r="AI81" s="68"/>
      <c r="AJ81" s="92">
        <f>MATCH(AJ84,$AT$56:$AT$60,0)</f>
        <v>2</v>
      </c>
      <c r="AK81" s="10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10"/>
      <c r="BM81" s="10"/>
    </row>
    <row r="82" spans="28:65" ht="39.950000000000003" customHeight="1" thickTop="1" x14ac:dyDescent="0.25">
      <c r="AB82" s="68"/>
      <c r="AC82" s="115" t="s">
        <v>93</v>
      </c>
      <c r="AD82" s="188"/>
      <c r="AE82" s="188"/>
      <c r="AF82" s="188"/>
      <c r="AG82" s="188"/>
      <c r="AH82" s="188"/>
      <c r="AI82" s="68"/>
      <c r="AJ82" s="8">
        <f>MATCH(AE77,$AU$55:$AZ$55,0)</f>
        <v>2</v>
      </c>
      <c r="AK82" s="10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10"/>
      <c r="BM82" s="10"/>
    </row>
    <row r="83" spans="28:65" ht="39.950000000000003" customHeight="1" thickBot="1" x14ac:dyDescent="0.3">
      <c r="AB83" s="68"/>
      <c r="AC83" s="116" t="s">
        <v>51</v>
      </c>
      <c r="AD83" s="189" t="str">
        <f>INDEX($AU$56:$AZ$60,AJ81,AJ82)</f>
        <v>Très bonne capacité aérobie et bonne gestion de l'effort</v>
      </c>
      <c r="AE83" s="189"/>
      <c r="AF83" s="189"/>
      <c r="AG83" s="189"/>
      <c r="AH83" s="189"/>
      <c r="AI83" s="68"/>
      <c r="AJ83" s="8"/>
      <c r="AK83" s="10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10"/>
      <c r="BM83" s="10"/>
    </row>
    <row r="84" spans="28:65" ht="39.950000000000003" customHeight="1" thickBot="1" x14ac:dyDescent="0.3">
      <c r="AB84" s="68"/>
      <c r="AC84" s="68"/>
      <c r="AD84" s="156" t="s">
        <v>128</v>
      </c>
      <c r="AE84" s="107" t="str">
        <f>IF(AE77=$AZ$55,"DA",IF(AE77=$AY$55,"1",IF(AE77=$AX$55,"2",IF(AE77=$AW$55,"3",IF(AE77=$AV$55,"4","Erreur")))))</f>
        <v>4</v>
      </c>
      <c r="AF84" s="107" t="str">
        <f>IF(AD85=$AL$67,"0",IF(AD85=$AL$68,"1",IF(AD85=$AL$69,"2",IF(AD85=$AL$70,"3","4"))))</f>
        <v>0</v>
      </c>
      <c r="AG84" s="152">
        <v>1</v>
      </c>
      <c r="AH84" s="108" t="str">
        <f>IF(AE79=$AL$55,"0",IF(AE79=$AL$56,"1",IF(AE79=$AL$57,"2",IF(AE79=$AL$58,"3",IF(AE79=$AL$59,"4","Erreur")))))</f>
        <v>3</v>
      </c>
      <c r="AI84" s="68"/>
      <c r="AJ84" s="8">
        <f>ROUNDDOWN(AJ80,0)</f>
        <v>2</v>
      </c>
      <c r="AK84" s="10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10"/>
      <c r="BM84" s="10"/>
    </row>
    <row r="85" spans="28:65" ht="30.75" customHeight="1" x14ac:dyDescent="0.25">
      <c r="AB85" s="68"/>
      <c r="AC85" s="129" t="s">
        <v>84</v>
      </c>
      <c r="AD85" s="128" t="str">
        <f>HLOOKUP($AC$46,'Coureur 1'!AE85:AH86,2,FALSE)</f>
        <v>Il ne m'a pas aidé du tout</v>
      </c>
      <c r="AE85" s="68"/>
      <c r="AF85" s="68"/>
      <c r="AG85" s="68"/>
      <c r="AH85" s="68"/>
      <c r="AI85" s="68"/>
      <c r="AJ85" s="7"/>
      <c r="AK85" s="10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10"/>
      <c r="BM85" s="10"/>
    </row>
    <row r="86" spans="28:65" ht="39.75" hidden="1" customHeight="1" x14ac:dyDescent="0.25">
      <c r="AB86" s="68"/>
      <c r="AC86" s="77"/>
      <c r="AD86" s="161"/>
      <c r="AE86" s="162"/>
      <c r="AF86" s="69"/>
      <c r="AG86" s="69"/>
      <c r="AH86" s="69"/>
      <c r="AI86" s="68"/>
      <c r="AJ86" s="7"/>
      <c r="AK86" s="10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10"/>
      <c r="BM86" s="10"/>
    </row>
    <row r="87" spans="28:65" ht="39.75" hidden="1" customHeight="1" x14ac:dyDescent="0.25">
      <c r="AB87" s="68"/>
      <c r="AC87" s="81"/>
      <c r="AD87" s="162"/>
      <c r="AE87" s="162"/>
      <c r="AF87" s="69"/>
      <c r="AG87" s="69"/>
      <c r="AH87" s="69"/>
      <c r="AI87" s="68"/>
      <c r="AJ87" s="7"/>
      <c r="AK87" s="10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10"/>
      <c r="BM87" s="10"/>
    </row>
    <row r="88" spans="28:65" ht="39.950000000000003" customHeight="1" x14ac:dyDescent="0.25">
      <c r="AB88" s="109"/>
      <c r="AC88" s="96" t="s">
        <v>119</v>
      </c>
      <c r="AD88" s="153" t="s">
        <v>105</v>
      </c>
      <c r="AE88" s="200" t="s">
        <v>126</v>
      </c>
      <c r="AF88" s="201"/>
      <c r="AG88" s="204" t="s">
        <v>85</v>
      </c>
      <c r="AH88" s="205"/>
      <c r="AI88" s="110"/>
      <c r="AJ88" s="8" t="str">
        <f>IF(AD91=$AL$34,("1"),IF(AD91=$AL$35,("2"),IF(AD91=$AL$36,("3"),IF(AD91=$AL$37,("4"),(0.9)))))</f>
        <v>2</v>
      </c>
      <c r="AK88" s="10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10"/>
      <c r="BM88" s="10"/>
    </row>
    <row r="89" spans="28:65" ht="39.950000000000003" customHeight="1" thickBot="1" x14ac:dyDescent="0.3">
      <c r="AB89" s="109"/>
      <c r="AC89" s="97"/>
      <c r="AD89" s="105"/>
      <c r="AE89" s="202"/>
      <c r="AF89" s="203"/>
      <c r="AG89" s="206"/>
      <c r="AH89" s="207"/>
      <c r="AI89" s="110"/>
      <c r="AJ89" s="8" t="str">
        <f>IF(AD92=$AK$47,("1"),IF(AD92=$AK$48,("2"),IF(AD92=$AK$49,("3"),IF(AD92=$AK$50,("4"),IF(AD92=$AK$51,("5"),(0.9))))))</f>
        <v>3</v>
      </c>
      <c r="AK89" s="10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10"/>
      <c r="BM89" s="10"/>
    </row>
    <row r="90" spans="28:65" ht="39.950000000000003" customHeight="1" thickTop="1" thickBot="1" x14ac:dyDescent="0.3">
      <c r="AB90" s="109"/>
      <c r="AC90" s="103"/>
      <c r="AD90" s="111" t="s">
        <v>127</v>
      </c>
      <c r="AE90" s="198" t="s">
        <v>49</v>
      </c>
      <c r="AF90" s="198"/>
      <c r="AG90" s="198"/>
      <c r="AH90" s="199"/>
      <c r="AI90" s="69"/>
      <c r="AJ90" s="8" t="str">
        <f>IF(AD93=$AL$40,("1"),IF(AD93=$AL$41,("2"),IF(AD93=$AL$42,("3"),IF(AD93=$AL$43,("4"),IF(AD93=$AL$44,("5"),(0.9))))))</f>
        <v>4</v>
      </c>
      <c r="AK90" s="10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10"/>
      <c r="BM90" s="10"/>
    </row>
    <row r="91" spans="28:65" ht="39.950000000000003" customHeight="1" x14ac:dyDescent="0.25">
      <c r="AB91" s="109"/>
      <c r="AC91" s="104" t="s">
        <v>36</v>
      </c>
      <c r="AD91" s="112" t="s">
        <v>38</v>
      </c>
      <c r="AE91" s="174" t="s">
        <v>96</v>
      </c>
      <c r="AF91" s="175"/>
      <c r="AG91" s="175"/>
      <c r="AH91" s="176"/>
      <c r="AI91" s="69"/>
      <c r="AJ91" s="8" t="str">
        <f>IF(AD94=$AK$40,("1"),IF(AD94=$AK$41,("2"),IF(AD94=$AK$42,("3"),IF(AD94=$AK$43,("4"),IF(AD94=$AK$44,("5"),(0.9))))))</f>
        <v>2</v>
      </c>
      <c r="AK91" s="10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10"/>
      <c r="BM91" s="10"/>
    </row>
    <row r="92" spans="28:65" ht="39.950000000000003" customHeight="1" x14ac:dyDescent="0.25">
      <c r="AB92" s="109"/>
      <c r="AC92" s="104" t="s">
        <v>35</v>
      </c>
      <c r="AD92" s="113" t="s">
        <v>42</v>
      </c>
      <c r="AE92" s="195" t="s">
        <v>104</v>
      </c>
      <c r="AF92" s="196"/>
      <c r="AG92" s="196"/>
      <c r="AH92" s="197"/>
      <c r="AI92" s="69"/>
      <c r="AJ92" s="106" t="str">
        <f>IF(AE94=$AK$33,(""),IF(AE94=$AL$54,("0"),IF(AE94=$AL$55,("0"),IF(AE94=$AL$56,("1"),IF(AE94=$AL$57,("2"),IF(AE94=$AL$58,("3"),IF(AE94=$AL$59,("4"),(""))))))))</f>
        <v/>
      </c>
      <c r="AK92" s="10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10"/>
      <c r="BM92" s="10"/>
    </row>
    <row r="93" spans="28:65" ht="39.950000000000003" customHeight="1" x14ac:dyDescent="0.25">
      <c r="AB93" s="109"/>
      <c r="AC93" s="104" t="s">
        <v>26</v>
      </c>
      <c r="AD93" s="113" t="s">
        <v>29</v>
      </c>
      <c r="AE93" s="174" t="s">
        <v>97</v>
      </c>
      <c r="AF93" s="175"/>
      <c r="AG93" s="175"/>
      <c r="AH93" s="176"/>
      <c r="AI93" s="69"/>
      <c r="AJ93" s="8">
        <f>(AJ88+AJ89+AJ90+AJ91)/4</f>
        <v>2.75</v>
      </c>
      <c r="AK93" s="10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10"/>
      <c r="BM93" s="10"/>
    </row>
    <row r="94" spans="28:65" ht="39.950000000000003" customHeight="1" thickBot="1" x14ac:dyDescent="0.3">
      <c r="AB94" s="109"/>
      <c r="AC94" s="104" t="s">
        <v>62</v>
      </c>
      <c r="AD94" s="114" t="s">
        <v>31</v>
      </c>
      <c r="AE94" s="177" t="s">
        <v>107</v>
      </c>
      <c r="AF94" s="178"/>
      <c r="AG94" s="178"/>
      <c r="AH94" s="179"/>
      <c r="AI94" s="69"/>
      <c r="AJ94" s="92">
        <f>MATCH(AJ97,$AT$56:$AT$60,0)</f>
        <v>2</v>
      </c>
      <c r="AK94" s="10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10"/>
      <c r="BM94" s="10"/>
    </row>
    <row r="95" spans="28:65" ht="39.950000000000003" customHeight="1" thickTop="1" x14ac:dyDescent="0.25">
      <c r="AB95" s="109"/>
      <c r="AC95" s="98" t="s">
        <v>93</v>
      </c>
      <c r="AD95" s="180"/>
      <c r="AE95" s="181"/>
      <c r="AF95" s="181"/>
      <c r="AG95" s="181"/>
      <c r="AH95" s="181"/>
      <c r="AI95" s="110"/>
      <c r="AJ95" s="8">
        <f>MATCH(AE90,$AU$55:$AZ$55,0)</f>
        <v>2</v>
      </c>
      <c r="AK95" s="10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10"/>
      <c r="BM95" s="10"/>
    </row>
    <row r="96" spans="28:65" ht="39.950000000000003" customHeight="1" thickBot="1" x14ac:dyDescent="0.3">
      <c r="AB96" s="109"/>
      <c r="AC96" s="99" t="s">
        <v>51</v>
      </c>
      <c r="AD96" s="190" t="str">
        <f>INDEX($AU$56:$AZ$60,AJ94,AJ95)</f>
        <v>Très bonne capacité aérobie et bonne gestion de l'effort</v>
      </c>
      <c r="AE96" s="191"/>
      <c r="AF96" s="191"/>
      <c r="AG96" s="191"/>
      <c r="AH96" s="191"/>
      <c r="AI96" s="110"/>
      <c r="AJ96" s="8"/>
      <c r="AK96" s="10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10"/>
      <c r="BM96" s="10"/>
    </row>
    <row r="97" spans="28:65" ht="39.950000000000003" customHeight="1" thickBot="1" x14ac:dyDescent="0.3">
      <c r="AB97" s="68"/>
      <c r="AC97" s="68"/>
      <c r="AD97" s="157" t="s">
        <v>128</v>
      </c>
      <c r="AE97" s="107" t="str">
        <f>IF(AE90=$AZ$55,"DA",IF(AE90=$AY$55,"1",IF(AE90=$AX$55,"2",IF(AE90=$AW$55,"3",IF(AE90=$AV$55,"4","Erreur")))))</f>
        <v>4</v>
      </c>
      <c r="AF97" s="107" t="str">
        <f>IF(AD98=$AL$67,"0",IF(AD98=$AL$68,"1",IF(AD98=$AL$69,"2",IF(AD98=$AL$70,"3","4"))))</f>
        <v>4</v>
      </c>
      <c r="AG97" s="152">
        <v>1</v>
      </c>
      <c r="AH97" s="108" t="str">
        <f>IF(AE92=$AL$55,"0",IF(AE92=$AL$56,"1",IF(AE92=$AL$57,"2",IF(AE92=$AL$58,"3",IF(AE92=$AL$59,"4","Erreur")))))</f>
        <v>3</v>
      </c>
      <c r="AI97" s="69"/>
      <c r="AJ97" s="8">
        <f>ROUNDDOWN(AJ93,0)</f>
        <v>2</v>
      </c>
      <c r="AK97" s="10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10"/>
      <c r="BM97" s="10"/>
    </row>
    <row r="98" spans="28:65" ht="23.25" customHeight="1" x14ac:dyDescent="0.25">
      <c r="AB98" s="68"/>
      <c r="AC98" s="129" t="s">
        <v>84</v>
      </c>
      <c r="AD98" s="128" t="str">
        <f>HLOOKUP($AC$46,'Coureur 1'!AE98:AH99,2,FALSE)</f>
        <v>Il est très fiable et me conseille</v>
      </c>
      <c r="AE98" s="68"/>
      <c r="AF98" s="68"/>
      <c r="AG98" s="68"/>
      <c r="AH98" s="68"/>
      <c r="AI98" s="68"/>
      <c r="AJ98" s="7"/>
      <c r="AK98" s="10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10"/>
      <c r="BM98" s="10"/>
    </row>
    <row r="99" spans="28:65" ht="39.75" hidden="1" customHeight="1" x14ac:dyDescent="0.25">
      <c r="AB99" s="68"/>
      <c r="AC99" s="77"/>
      <c r="AD99" s="161"/>
      <c r="AE99" s="162"/>
      <c r="AF99" s="69"/>
      <c r="AG99" s="69"/>
      <c r="AH99" s="69"/>
      <c r="AI99" s="68"/>
      <c r="AJ99" s="7"/>
      <c r="AK99" s="10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10"/>
      <c r="BM99" s="10"/>
    </row>
    <row r="100" spans="28:65" ht="39.75" hidden="1" customHeight="1" x14ac:dyDescent="0.25">
      <c r="AB100" s="68"/>
      <c r="AC100" s="81"/>
      <c r="AD100" s="162"/>
      <c r="AE100" s="162"/>
      <c r="AF100" s="69"/>
      <c r="AG100" s="69"/>
      <c r="AH100" s="69"/>
      <c r="AI100" s="68"/>
      <c r="AJ100" s="7"/>
      <c r="AK100" s="10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10"/>
      <c r="BM100" s="10"/>
    </row>
    <row r="101" spans="28:65" ht="39.950000000000003" customHeight="1" x14ac:dyDescent="0.25">
      <c r="AB101" s="170" t="s">
        <v>141</v>
      </c>
      <c r="AC101" s="170"/>
      <c r="AD101" s="170"/>
      <c r="AE101" s="170"/>
      <c r="AF101" s="170"/>
      <c r="AG101" s="170"/>
      <c r="AH101" s="170"/>
      <c r="AI101" s="170"/>
      <c r="AJ101" s="7"/>
      <c r="AK101" s="10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10"/>
      <c r="BM101" s="10"/>
    </row>
    <row r="102" spans="28:65" ht="23.25" customHeight="1" thickBot="1" x14ac:dyDescent="0.3">
      <c r="AB102" s="68"/>
      <c r="AC102" s="82"/>
      <c r="AD102" s="83"/>
      <c r="AE102" s="83"/>
      <c r="AF102" s="82"/>
      <c r="AG102" s="68"/>
      <c r="AH102" s="68"/>
      <c r="AI102" s="68"/>
      <c r="AJ102" s="7"/>
      <c r="AK102" s="10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10"/>
      <c r="BM102" s="10"/>
    </row>
    <row r="103" spans="28:65" ht="39.75" hidden="1" customHeight="1" x14ac:dyDescent="0.25">
      <c r="AB103" s="68"/>
      <c r="AC103" s="68"/>
      <c r="AD103" s="82"/>
      <c r="AE103" s="82"/>
      <c r="AF103" s="68"/>
      <c r="AG103" s="68"/>
      <c r="AH103" s="68"/>
      <c r="AI103" s="68"/>
      <c r="AJ103" s="7"/>
      <c r="AK103" s="10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10"/>
      <c r="BM103" s="10"/>
    </row>
    <row r="104" spans="28:65" ht="39.75" hidden="1" customHeight="1" x14ac:dyDescent="0.25">
      <c r="AB104" s="68"/>
      <c r="AC104" s="69"/>
      <c r="AD104" s="84"/>
      <c r="AE104" s="84"/>
      <c r="AF104" s="84"/>
      <c r="AG104" s="69"/>
      <c r="AH104" s="68"/>
      <c r="AI104" s="68"/>
      <c r="AJ104" s="7"/>
      <c r="AK104" s="10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10"/>
      <c r="BM104" s="10"/>
    </row>
    <row r="105" spans="28:65" ht="39.75" hidden="1" customHeight="1" x14ac:dyDescent="0.25">
      <c r="AB105" s="68"/>
      <c r="AC105" s="68"/>
      <c r="AD105" s="68"/>
      <c r="AE105" s="68"/>
      <c r="AF105" s="68"/>
      <c r="AG105" s="68"/>
      <c r="AH105" s="68"/>
      <c r="AI105" s="68"/>
      <c r="AJ105" s="7"/>
      <c r="AK105" s="10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10"/>
      <c r="BM105" s="10"/>
    </row>
    <row r="106" spans="28:65" ht="39.950000000000003" customHeight="1" x14ac:dyDescent="0.25">
      <c r="AB106" s="68"/>
      <c r="AC106" s="68"/>
      <c r="AD106" s="121" t="s">
        <v>81</v>
      </c>
      <c r="AE106" s="226">
        <f>'Evaluation 3è'!AH8</f>
        <v>0</v>
      </c>
      <c r="AF106" s="227"/>
      <c r="AG106" s="228"/>
      <c r="AH106" s="68"/>
      <c r="AI106" s="68"/>
      <c r="AJ106" s="7"/>
      <c r="AK106" s="10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10"/>
      <c r="BM106" s="10"/>
    </row>
    <row r="107" spans="28:65" ht="39.950000000000003" customHeight="1" thickBot="1" x14ac:dyDescent="0.3">
      <c r="AB107" s="68"/>
      <c r="AC107" s="68"/>
      <c r="AD107" s="122" t="s">
        <v>82</v>
      </c>
      <c r="AE107" s="229">
        <f>'Evaluation 3è'!AH11</f>
        <v>0</v>
      </c>
      <c r="AF107" s="230"/>
      <c r="AG107" s="231"/>
      <c r="AH107" s="68"/>
      <c r="AI107" s="68"/>
      <c r="AJ107" s="7"/>
      <c r="AK107" s="10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10"/>
      <c r="BM107" s="10"/>
    </row>
    <row r="108" spans="28:65" ht="39.950000000000003" customHeight="1" x14ac:dyDescent="0.25">
      <c r="AB108" s="68"/>
      <c r="AC108" s="68"/>
      <c r="AD108" s="68"/>
      <c r="AE108" s="68"/>
      <c r="AF108" s="68"/>
      <c r="AG108" s="68"/>
      <c r="AH108" s="68"/>
      <c r="AI108" s="68"/>
      <c r="AJ108" s="7"/>
      <c r="AK108" s="10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10"/>
      <c r="BM108" s="10"/>
    </row>
    <row r="109" spans="28:65" ht="13.5" customHeight="1" x14ac:dyDescent="0.25">
      <c r="AB109" s="68"/>
      <c r="AC109" s="68"/>
      <c r="AD109" s="68"/>
      <c r="AE109" s="68"/>
      <c r="AF109" s="68"/>
      <c r="AG109" s="68"/>
      <c r="AH109" s="68"/>
      <c r="AI109" s="68"/>
      <c r="AJ109" s="7"/>
      <c r="AK109" s="10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10"/>
      <c r="BM109" s="10"/>
    </row>
    <row r="110" spans="28:65" ht="19.5" hidden="1" customHeight="1" x14ac:dyDescent="0.25">
      <c r="AB110" s="68"/>
      <c r="AC110" s="68"/>
      <c r="AD110" s="68"/>
      <c r="AE110" s="68"/>
      <c r="AF110" s="68"/>
      <c r="AG110" s="68"/>
      <c r="AH110" s="68"/>
      <c r="AI110" s="68"/>
      <c r="AJ110" s="7"/>
      <c r="AK110" s="10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10"/>
      <c r="BM110" s="10"/>
    </row>
    <row r="111" spans="28:65" ht="45" customHeight="1" x14ac:dyDescent="0.55000000000000004">
      <c r="AB111" s="171" t="s">
        <v>143</v>
      </c>
      <c r="AC111" s="172"/>
      <c r="AD111" s="172"/>
      <c r="AE111" s="172"/>
      <c r="AF111" s="172"/>
      <c r="AG111" s="172"/>
      <c r="AH111" s="172"/>
      <c r="AI111" s="172"/>
      <c r="AJ111" s="7"/>
      <c r="AK111" s="10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10"/>
      <c r="BM111" s="10"/>
    </row>
    <row r="112" spans="28:65" ht="20.100000000000001" customHeight="1" x14ac:dyDescent="0.25">
      <c r="AB112" s="68"/>
      <c r="AC112" s="68"/>
      <c r="AD112" s="68"/>
      <c r="AE112" s="68"/>
      <c r="AF112" s="68"/>
      <c r="AG112" s="68"/>
      <c r="AH112" s="68"/>
      <c r="AI112" s="68"/>
      <c r="AJ112" s="7"/>
      <c r="AK112" s="10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10"/>
      <c r="BM112" s="10"/>
    </row>
    <row r="113" spans="28:65" ht="30" customHeight="1" x14ac:dyDescent="0.55000000000000004">
      <c r="AB113" s="171"/>
      <c r="AC113" s="172"/>
      <c r="AD113" s="172"/>
      <c r="AE113" s="172"/>
      <c r="AF113" s="172"/>
      <c r="AG113" s="172"/>
      <c r="AH113" s="172"/>
      <c r="AI113" s="172"/>
      <c r="AJ113" s="7"/>
      <c r="AK113" s="10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10"/>
      <c r="BM113" s="10"/>
    </row>
    <row r="114" spans="28:65" ht="20.100000000000001" customHeight="1" x14ac:dyDescent="0.25">
      <c r="AJ114" s="7"/>
      <c r="AK114" s="10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10"/>
      <c r="BM114" s="10"/>
    </row>
    <row r="115" spans="28:65" ht="20.100000000000001" customHeight="1" x14ac:dyDescent="0.25">
      <c r="AJ115" s="10"/>
      <c r="AK115" s="10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10"/>
      <c r="BM115" s="10"/>
    </row>
    <row r="116" spans="28:65" ht="20.100000000000001" customHeight="1" x14ac:dyDescent="0.25">
      <c r="AJ116" s="10"/>
      <c r="AK116" s="10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10"/>
      <c r="BM116" s="10"/>
    </row>
    <row r="117" spans="28:65" ht="20.100000000000001" customHeight="1" x14ac:dyDescent="0.25">
      <c r="AJ117" s="10"/>
      <c r="AK117" s="10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10"/>
      <c r="BM117" s="10"/>
    </row>
    <row r="118" spans="28:65" ht="20.100000000000001" customHeight="1" x14ac:dyDescent="0.25">
      <c r="AJ118" s="10"/>
      <c r="AK118" s="10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10"/>
      <c r="BM118" s="10"/>
    </row>
    <row r="119" spans="28:65" ht="20.100000000000001" customHeight="1" x14ac:dyDescent="0.25">
      <c r="AJ119" s="10"/>
      <c r="AK119" s="10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10"/>
      <c r="BM119" s="10"/>
    </row>
    <row r="120" spans="28:65" ht="20.100000000000001" customHeight="1" x14ac:dyDescent="0.25">
      <c r="AJ120" s="10"/>
      <c r="AK120" s="10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10"/>
      <c r="BM120" s="10"/>
    </row>
    <row r="121" spans="28:65" ht="20.100000000000001" customHeight="1" x14ac:dyDescent="0.25">
      <c r="AJ121" s="10"/>
      <c r="AK121" s="10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10"/>
      <c r="BM121" s="10"/>
    </row>
    <row r="122" spans="28:65" ht="20.100000000000001" customHeight="1" x14ac:dyDescent="0.25">
      <c r="AJ122" s="10"/>
      <c r="AK122" s="10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10"/>
      <c r="BM122" s="10"/>
    </row>
    <row r="123" spans="28:65" ht="20.100000000000001" customHeight="1" x14ac:dyDescent="0.25">
      <c r="AJ123" s="10"/>
      <c r="AK123" s="10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10"/>
      <c r="BM123" s="10"/>
    </row>
    <row r="124" spans="28:65" ht="20.100000000000001" customHeight="1" x14ac:dyDescent="0.25">
      <c r="AJ124" s="10"/>
      <c r="AK124" s="10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10"/>
      <c r="BM124" s="10"/>
    </row>
    <row r="125" spans="28:65" ht="20.100000000000001" customHeight="1" x14ac:dyDescent="0.25">
      <c r="AJ125" s="10"/>
      <c r="AK125" s="10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10"/>
      <c r="BM125" s="10"/>
    </row>
    <row r="126" spans="28:65" ht="20.100000000000001" customHeight="1" x14ac:dyDescent="0.25">
      <c r="AJ126" s="10"/>
      <c r="AK126" s="10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10"/>
      <c r="BM126" s="10"/>
    </row>
    <row r="127" spans="28:65" ht="20.100000000000001" customHeight="1" x14ac:dyDescent="0.25">
      <c r="AJ127" s="10"/>
      <c r="AK127" s="10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10"/>
      <c r="BM127" s="10"/>
    </row>
    <row r="128" spans="28:65" ht="20.100000000000001" customHeight="1" x14ac:dyDescent="0.25">
      <c r="AJ128" s="10"/>
      <c r="AK128" s="10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10"/>
      <c r="BM128" s="10"/>
    </row>
    <row r="129" spans="36:65" ht="20.100000000000001" customHeight="1" x14ac:dyDescent="0.25">
      <c r="AJ129" s="10"/>
      <c r="AK129" s="10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10"/>
      <c r="BM129" s="10"/>
    </row>
    <row r="130" spans="36:65" ht="20.100000000000001" customHeight="1" x14ac:dyDescent="0.25">
      <c r="AJ130" s="10"/>
      <c r="AK130" s="10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10"/>
      <c r="BM130" s="10"/>
    </row>
    <row r="131" spans="36:65" ht="20.100000000000001" customHeight="1" x14ac:dyDescent="0.25">
      <c r="AJ131" s="10"/>
      <c r="AK131" s="10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10"/>
      <c r="BM131" s="10"/>
    </row>
    <row r="132" spans="36:65" ht="20.100000000000001" customHeight="1" x14ac:dyDescent="0.25">
      <c r="AJ132" s="10"/>
      <c r="AK132" s="10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10"/>
      <c r="BM132" s="10"/>
    </row>
    <row r="133" spans="36:65" ht="20.100000000000001" customHeight="1" x14ac:dyDescent="0.25">
      <c r="AJ133" s="10"/>
      <c r="AK133" s="10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10"/>
      <c r="BM133" s="10"/>
    </row>
    <row r="134" spans="36:65" ht="20.100000000000001" customHeight="1" x14ac:dyDescent="0.25">
      <c r="AJ134" s="10"/>
      <c r="AK134" s="10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10"/>
      <c r="BM134" s="10"/>
    </row>
    <row r="135" spans="36:65" ht="20.100000000000001" customHeight="1" x14ac:dyDescent="0.25">
      <c r="AJ135" s="10"/>
      <c r="AK135" s="10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10"/>
      <c r="BM135" s="10"/>
    </row>
    <row r="136" spans="36:65" ht="20.100000000000001" customHeight="1" x14ac:dyDescent="0.25">
      <c r="AJ136" s="10"/>
      <c r="AK136" s="10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10"/>
      <c r="BM136" s="10"/>
    </row>
    <row r="137" spans="36:65" ht="20.100000000000001" customHeight="1" x14ac:dyDescent="0.25">
      <c r="AJ137" s="10"/>
      <c r="AK137" s="10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10"/>
      <c r="BM137" s="10"/>
    </row>
    <row r="138" spans="36:65" ht="20.100000000000001" customHeight="1" x14ac:dyDescent="0.25">
      <c r="AJ138" s="10"/>
      <c r="AK138" s="10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10"/>
      <c r="BM138" s="10"/>
    </row>
    <row r="139" spans="36:65" ht="20.100000000000001" customHeight="1" x14ac:dyDescent="0.25">
      <c r="AJ139" s="10"/>
      <c r="AK139" s="10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10"/>
      <c r="BM139" s="10"/>
    </row>
    <row r="140" spans="36:65" ht="20.100000000000001" customHeight="1" x14ac:dyDescent="0.25">
      <c r="AJ140" s="10"/>
      <c r="AK140" s="10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10"/>
      <c r="BM140" s="10"/>
    </row>
    <row r="141" spans="36:65" ht="20.100000000000001" customHeight="1" x14ac:dyDescent="0.25">
      <c r="AJ141" s="10"/>
      <c r="AK141" s="10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10"/>
      <c r="BM141" s="10"/>
    </row>
    <row r="142" spans="36:65" ht="20.100000000000001" customHeight="1" x14ac:dyDescent="0.25">
      <c r="AJ142" s="10"/>
      <c r="AK142" s="10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10"/>
      <c r="BM142" s="10"/>
    </row>
    <row r="143" spans="36:65" ht="20.100000000000001" customHeight="1" x14ac:dyDescent="0.25">
      <c r="AJ143" s="10"/>
      <c r="AK143" s="10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10"/>
      <c r="BM143" s="10"/>
    </row>
    <row r="144" spans="36:65" ht="20.100000000000001" customHeight="1" x14ac:dyDescent="0.25">
      <c r="AJ144" s="10"/>
      <c r="AK144" s="10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10"/>
      <c r="BM144" s="10"/>
    </row>
    <row r="145" spans="36:65" ht="20.100000000000001" customHeight="1" x14ac:dyDescent="0.25">
      <c r="AJ145" s="10"/>
      <c r="AK145" s="10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10"/>
      <c r="BM145" s="10"/>
    </row>
    <row r="146" spans="36:65" ht="20.100000000000001" customHeight="1" x14ac:dyDescent="0.25">
      <c r="AJ146" s="10"/>
      <c r="AK146" s="10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10"/>
      <c r="BM146" s="10"/>
    </row>
    <row r="147" spans="36:65" ht="20.100000000000001" customHeight="1" x14ac:dyDescent="0.25">
      <c r="AJ147" s="10"/>
      <c r="AK147" s="10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10"/>
      <c r="BM147" s="10"/>
    </row>
    <row r="148" spans="36:65" ht="20.100000000000001" customHeight="1" x14ac:dyDescent="0.25">
      <c r="AJ148" s="10"/>
      <c r="AK148" s="10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10"/>
      <c r="BM148" s="10"/>
    </row>
    <row r="149" spans="36:65" ht="20.100000000000001" customHeight="1" x14ac:dyDescent="0.25">
      <c r="AJ149" s="10"/>
      <c r="AK149" s="10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10"/>
      <c r="BM149" s="10"/>
    </row>
    <row r="150" spans="36:65" ht="20.100000000000001" customHeight="1" x14ac:dyDescent="0.25">
      <c r="AJ150" s="10"/>
      <c r="AK150" s="10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10"/>
      <c r="BM150" s="10"/>
    </row>
    <row r="151" spans="36:65" ht="20.100000000000001" customHeight="1" x14ac:dyDescent="0.25">
      <c r="AJ151" s="10"/>
      <c r="AK151" s="10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10"/>
      <c r="BM151" s="10"/>
    </row>
    <row r="152" spans="36:65" ht="20.100000000000001" customHeight="1" x14ac:dyDescent="0.25">
      <c r="AJ152" s="10"/>
      <c r="AK152" s="10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10"/>
      <c r="BM152" s="10"/>
    </row>
    <row r="153" spans="36:65" ht="20.100000000000001" customHeight="1" x14ac:dyDescent="0.25">
      <c r="AJ153" s="10"/>
      <c r="AK153" s="10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10"/>
      <c r="BM153" s="10"/>
    </row>
    <row r="154" spans="36:65" ht="20.100000000000001" customHeight="1" x14ac:dyDescent="0.25">
      <c r="AJ154" s="10"/>
      <c r="AK154" s="10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10"/>
      <c r="BM154" s="10"/>
    </row>
    <row r="155" spans="36:65" ht="20.100000000000001" customHeight="1" x14ac:dyDescent="0.25">
      <c r="AJ155" s="10"/>
      <c r="AK155" s="10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10"/>
      <c r="BM155" s="10"/>
    </row>
    <row r="156" spans="36:65" ht="20.100000000000001" customHeight="1" x14ac:dyDescent="0.25">
      <c r="AJ156" s="10"/>
      <c r="AK156" s="10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10"/>
      <c r="BM156" s="10"/>
    </row>
    <row r="157" spans="36:65" ht="20.100000000000001" customHeight="1" x14ac:dyDescent="0.25">
      <c r="AJ157" s="10"/>
      <c r="AK157" s="10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10"/>
      <c r="BM157" s="10"/>
    </row>
    <row r="158" spans="36:65" ht="20.100000000000001" customHeight="1" x14ac:dyDescent="0.25">
      <c r="AJ158" s="10"/>
      <c r="AK158" s="10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10"/>
      <c r="BM158" s="10"/>
    </row>
    <row r="159" spans="36:65" ht="20.100000000000001" customHeight="1" x14ac:dyDescent="0.25">
      <c r="AJ159" s="10"/>
      <c r="AK159" s="10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10"/>
      <c r="BM159" s="10"/>
    </row>
    <row r="160" spans="36:65" ht="20.100000000000001" customHeight="1" x14ac:dyDescent="0.25">
      <c r="AJ160" s="10"/>
      <c r="AK160" s="10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10"/>
      <c r="BM160" s="10"/>
    </row>
    <row r="161" spans="36:65" ht="20.100000000000001" customHeight="1" x14ac:dyDescent="0.25">
      <c r="AJ161" s="10"/>
      <c r="AK161" s="10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10"/>
      <c r="BM161" s="10"/>
    </row>
    <row r="162" spans="36:65" ht="20.100000000000001" customHeight="1" x14ac:dyDescent="0.25">
      <c r="AJ162" s="10"/>
      <c r="AK162" s="10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10"/>
      <c r="BM162" s="10"/>
    </row>
    <row r="163" spans="36:65" ht="20.100000000000001" customHeight="1" x14ac:dyDescent="0.25">
      <c r="AJ163" s="10"/>
      <c r="AK163" s="10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10"/>
      <c r="BM163" s="10"/>
    </row>
    <row r="164" spans="36:65" ht="20.100000000000001" customHeight="1" x14ac:dyDescent="0.25">
      <c r="AJ164" s="10"/>
      <c r="AK164" s="10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10"/>
      <c r="BM164" s="10"/>
    </row>
    <row r="165" spans="36:65" ht="20.100000000000001" customHeight="1" x14ac:dyDescent="0.25">
      <c r="AJ165" s="10"/>
      <c r="AK165" s="10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10"/>
      <c r="BM165" s="10"/>
    </row>
    <row r="166" spans="36:65" ht="20.100000000000001" customHeight="1" x14ac:dyDescent="0.25">
      <c r="AJ166" s="10"/>
      <c r="AK166" s="10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10"/>
      <c r="BM166" s="10"/>
    </row>
    <row r="167" spans="36:65" ht="20.100000000000001" customHeight="1" x14ac:dyDescent="0.25">
      <c r="AJ167" s="10"/>
      <c r="AK167" s="10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10"/>
      <c r="BM167" s="10"/>
    </row>
    <row r="168" spans="36:65" ht="20.100000000000001" customHeight="1" x14ac:dyDescent="0.25">
      <c r="AJ168" s="10"/>
      <c r="AK168" s="10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10"/>
      <c r="BM168" s="10"/>
    </row>
    <row r="169" spans="36:65" ht="20.100000000000001" customHeight="1" x14ac:dyDescent="0.25">
      <c r="AJ169" s="10"/>
      <c r="AK169" s="10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10"/>
      <c r="BM169" s="10"/>
    </row>
    <row r="170" spans="36:65" ht="20.100000000000001" customHeight="1" x14ac:dyDescent="0.25">
      <c r="AJ170" s="10"/>
      <c r="AK170" s="10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10"/>
      <c r="BM170" s="10"/>
    </row>
    <row r="171" spans="36:65" ht="20.100000000000001" customHeight="1" x14ac:dyDescent="0.25">
      <c r="AJ171" s="10"/>
      <c r="AK171" s="10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10"/>
      <c r="BM171" s="10"/>
    </row>
    <row r="172" spans="36:65" ht="20.100000000000001" customHeight="1" x14ac:dyDescent="0.25">
      <c r="AJ172" s="10"/>
      <c r="AK172" s="10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10"/>
      <c r="BM172" s="10"/>
    </row>
    <row r="173" spans="36:65" ht="20.100000000000001" customHeight="1" x14ac:dyDescent="0.25">
      <c r="AJ173" s="10"/>
      <c r="AK173" s="10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10"/>
      <c r="BM173" s="10"/>
    </row>
    <row r="174" spans="36:65" ht="20.100000000000001" customHeight="1" x14ac:dyDescent="0.25">
      <c r="AJ174" s="10"/>
      <c r="AK174" s="10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10"/>
      <c r="BM174" s="10"/>
    </row>
    <row r="175" spans="36:65" ht="20.100000000000001" customHeight="1" x14ac:dyDescent="0.25">
      <c r="AJ175" s="10"/>
      <c r="AK175" s="10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10"/>
      <c r="BM175" s="10"/>
    </row>
    <row r="176" spans="36:65" ht="20.100000000000001" customHeight="1" x14ac:dyDescent="0.25">
      <c r="AJ176" s="10"/>
      <c r="AK176" s="10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10"/>
      <c r="BM176" s="10"/>
    </row>
    <row r="177" spans="3:65" ht="20.100000000000001" customHeight="1" x14ac:dyDescent="0.25">
      <c r="AJ177" s="10"/>
      <c r="AK177" s="10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10"/>
      <c r="BM177" s="10"/>
    </row>
    <row r="178" spans="3:65" ht="20.100000000000001" customHeight="1" x14ac:dyDescent="0.25">
      <c r="AJ178" s="10"/>
      <c r="AK178" s="10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10"/>
      <c r="BM178" s="10"/>
    </row>
    <row r="179" spans="3:65" ht="20.100000000000001" customHeight="1" x14ac:dyDescent="0.25">
      <c r="AJ179" s="10"/>
      <c r="AK179" s="10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10"/>
      <c r="BM179" s="10"/>
    </row>
    <row r="180" spans="3:65" ht="20.100000000000001" customHeight="1" x14ac:dyDescent="0.25">
      <c r="AJ180" s="10"/>
      <c r="AK180" s="10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10"/>
      <c r="BM180" s="10"/>
    </row>
    <row r="181" spans="3:65" ht="20.100000000000001" customHeight="1" x14ac:dyDescent="0.25">
      <c r="AJ181" s="10"/>
      <c r="AK181" s="10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10"/>
      <c r="BM181" s="10"/>
    </row>
    <row r="182" spans="3:65" ht="20.100000000000001" customHeight="1" x14ac:dyDescent="0.25">
      <c r="AJ182" s="10"/>
      <c r="AK182" s="10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10"/>
      <c r="BM182" s="10"/>
    </row>
    <row r="183" spans="3:65" ht="20.100000000000001" customHeight="1" x14ac:dyDescent="0.25"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J183" s="10"/>
      <c r="AK183" s="10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10"/>
      <c r="BM183" s="10"/>
    </row>
    <row r="184" spans="3:65" ht="20.100000000000001" customHeight="1" x14ac:dyDescent="0.25"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J184" s="10"/>
      <c r="AK184" s="10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10"/>
      <c r="BM184" s="10"/>
    </row>
    <row r="185" spans="3:65" ht="20.100000000000001" customHeight="1" x14ac:dyDescent="0.25"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J185" s="10"/>
      <c r="AK185" s="10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10"/>
      <c r="BM185" s="10"/>
    </row>
    <row r="186" spans="3:65" ht="20.100000000000001" customHeight="1" x14ac:dyDescent="0.25"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J186" s="10"/>
      <c r="AK186" s="10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10"/>
      <c r="BM186" s="10"/>
    </row>
    <row r="187" spans="3:65" ht="20.100000000000001" customHeight="1" x14ac:dyDescent="0.25"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J187" s="10"/>
      <c r="AK187" s="10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10"/>
      <c r="BM187" s="10"/>
    </row>
    <row r="188" spans="3:65" ht="20.100000000000001" customHeight="1" x14ac:dyDescent="0.25"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J188" s="10"/>
      <c r="AK188" s="10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10"/>
      <c r="BM188" s="10"/>
    </row>
    <row r="189" spans="3:65" ht="20.100000000000001" customHeight="1" x14ac:dyDescent="0.25"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J189" s="10"/>
      <c r="AK189" s="10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10"/>
      <c r="BM189" s="10"/>
    </row>
    <row r="190" spans="3:65" ht="20.100000000000001" customHeight="1" x14ac:dyDescent="0.25"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J190" s="10"/>
      <c r="AK190" s="10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10"/>
      <c r="BM190" s="10"/>
    </row>
    <row r="191" spans="3:65" ht="20.100000000000001" customHeight="1" x14ac:dyDescent="0.25"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J191" s="10"/>
      <c r="AK191" s="10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10"/>
      <c r="BM191" s="10"/>
    </row>
    <row r="192" spans="3:65" ht="20.100000000000001" customHeight="1" x14ac:dyDescent="0.25"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J192" s="10"/>
      <c r="AK192" s="10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10"/>
      <c r="BM192" s="10"/>
    </row>
    <row r="193" spans="3:65" ht="20.100000000000001" customHeight="1" x14ac:dyDescent="0.25"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J193" s="10"/>
      <c r="AK193" s="10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10"/>
      <c r="BM193" s="10"/>
    </row>
    <row r="194" spans="3:65" ht="20.100000000000001" customHeight="1" x14ac:dyDescent="0.25"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J194" s="10"/>
      <c r="AK194" s="10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10"/>
      <c r="BM194" s="10"/>
    </row>
    <row r="195" spans="3:65" ht="20.100000000000001" customHeight="1" x14ac:dyDescent="0.25"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J195" s="10"/>
      <c r="AK195" s="10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10"/>
      <c r="BM195" s="10"/>
    </row>
    <row r="196" spans="3:65" ht="20.100000000000001" customHeight="1" x14ac:dyDescent="0.25"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J196" s="10"/>
      <c r="AK196" s="10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10"/>
      <c r="BM196" s="10"/>
    </row>
    <row r="197" spans="3:65" ht="20.100000000000001" customHeight="1" x14ac:dyDescent="0.25"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J197" s="10"/>
      <c r="AK197" s="10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10"/>
      <c r="BM197" s="10"/>
    </row>
    <row r="198" spans="3:65" ht="20.100000000000001" customHeight="1" x14ac:dyDescent="0.25"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J198" s="10"/>
      <c r="AK198" s="10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10"/>
      <c r="BM198" s="10"/>
    </row>
    <row r="199" spans="3:65" ht="20.100000000000001" customHeight="1" x14ac:dyDescent="0.25"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J199" s="10"/>
      <c r="AK199" s="10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10"/>
      <c r="BM199" s="10"/>
    </row>
    <row r="200" spans="3:65" ht="20.100000000000001" customHeight="1" x14ac:dyDescent="0.25"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J200" s="10"/>
      <c r="AK200" s="10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10"/>
      <c r="BM200" s="10"/>
    </row>
    <row r="201" spans="3:65" ht="20.100000000000001" customHeight="1" x14ac:dyDescent="0.25"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J201" s="10"/>
      <c r="AK201" s="10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10"/>
      <c r="BM201" s="10"/>
    </row>
    <row r="202" spans="3:65" ht="20.100000000000001" customHeight="1" x14ac:dyDescent="0.25"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J202" s="10"/>
      <c r="AK202" s="10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10"/>
      <c r="BM202" s="10"/>
    </row>
    <row r="203" spans="3:65" ht="20.100000000000001" customHeight="1" x14ac:dyDescent="0.25"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J203" s="10"/>
      <c r="AK203" s="10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10"/>
      <c r="BM203" s="10"/>
    </row>
    <row r="204" spans="3:65" ht="20.100000000000001" customHeight="1" x14ac:dyDescent="0.25"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J204" s="10"/>
      <c r="AK204" s="10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10"/>
      <c r="BM204" s="10"/>
    </row>
    <row r="205" spans="3:65" ht="20.100000000000001" customHeight="1" x14ac:dyDescent="0.25"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J205" s="10"/>
      <c r="AK205" s="10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10"/>
      <c r="BM205" s="10"/>
    </row>
    <row r="206" spans="3:65" ht="20.100000000000001" customHeight="1" x14ac:dyDescent="0.25"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J206" s="10"/>
      <c r="AK206" s="10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10"/>
      <c r="BM206" s="10"/>
    </row>
    <row r="207" spans="3:65" ht="20.100000000000001" customHeight="1" x14ac:dyDescent="0.25"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J207" s="10"/>
      <c r="AK207" s="10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10"/>
      <c r="BM207" s="10"/>
    </row>
    <row r="208" spans="3:65" ht="20.100000000000001" customHeight="1" x14ac:dyDescent="0.25"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J208" s="10"/>
      <c r="AK208" s="10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10"/>
      <c r="BM208" s="10"/>
    </row>
    <row r="209" spans="3:65" ht="20.100000000000001" customHeight="1" x14ac:dyDescent="0.25"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J209" s="10"/>
      <c r="AK209" s="10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10"/>
      <c r="BM209" s="10"/>
    </row>
    <row r="210" spans="3:65" ht="20.100000000000001" customHeight="1" x14ac:dyDescent="0.25"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J210" s="10"/>
      <c r="AK210" s="10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10"/>
      <c r="BM210" s="10"/>
    </row>
    <row r="211" spans="3:65" ht="20.100000000000001" customHeight="1" x14ac:dyDescent="0.25"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J211" s="10"/>
      <c r="AK211" s="10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10"/>
      <c r="BM211" s="10"/>
    </row>
    <row r="212" spans="3:65" ht="20.100000000000001" customHeight="1" x14ac:dyDescent="0.25"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J212" s="10"/>
      <c r="AK212" s="10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10"/>
      <c r="BM212" s="10"/>
    </row>
    <row r="213" spans="3:65" ht="20.100000000000001" customHeight="1" x14ac:dyDescent="0.25"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J213" s="10"/>
      <c r="AK213" s="10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10"/>
      <c r="BM213" s="10"/>
    </row>
    <row r="214" spans="3:65" ht="20.100000000000001" customHeight="1" x14ac:dyDescent="0.25"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J214" s="10"/>
      <c r="AK214" s="10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10"/>
      <c r="BM214" s="10"/>
    </row>
    <row r="215" spans="3:65" ht="20.100000000000001" customHeight="1" x14ac:dyDescent="0.25"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J215" s="10"/>
      <c r="AK215" s="10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10"/>
      <c r="BM215" s="10"/>
    </row>
    <row r="216" spans="3:65" ht="20.100000000000001" customHeight="1" x14ac:dyDescent="0.25"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J216" s="10"/>
      <c r="AK216" s="10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10"/>
      <c r="BM216" s="10"/>
    </row>
    <row r="217" spans="3:65" ht="20.100000000000001" customHeight="1" x14ac:dyDescent="0.25"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J217" s="10"/>
      <c r="AK217" s="10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10"/>
      <c r="BM217" s="10"/>
    </row>
    <row r="218" spans="3:65" ht="20.100000000000001" customHeight="1" x14ac:dyDescent="0.25"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J218" s="10"/>
      <c r="AK218" s="10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10"/>
      <c r="BM218" s="10"/>
    </row>
    <row r="219" spans="3:65" ht="20.100000000000001" customHeight="1" x14ac:dyDescent="0.25"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J219" s="10"/>
      <c r="AK219" s="10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10"/>
      <c r="BM219" s="10"/>
    </row>
    <row r="220" spans="3:65" ht="20.100000000000001" customHeight="1" x14ac:dyDescent="0.25"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J220" s="10"/>
      <c r="AK220" s="10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10"/>
      <c r="BM220" s="10"/>
    </row>
    <row r="221" spans="3:65" ht="20.100000000000001" customHeight="1" x14ac:dyDescent="0.25"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J221" s="10"/>
      <c r="AK221" s="10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10"/>
      <c r="BM221" s="10"/>
    </row>
    <row r="222" spans="3:65" ht="20.100000000000001" customHeight="1" x14ac:dyDescent="0.25"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J222" s="10"/>
      <c r="AK222" s="10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10"/>
      <c r="BM222" s="10"/>
    </row>
    <row r="223" spans="3:65" ht="20.100000000000001" customHeight="1" x14ac:dyDescent="0.25"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J223" s="10"/>
      <c r="AK223" s="10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10"/>
      <c r="BM223" s="10"/>
    </row>
    <row r="224" spans="3:65" ht="20.100000000000001" customHeight="1" x14ac:dyDescent="0.25"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J224" s="10"/>
      <c r="AK224" s="10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10"/>
      <c r="BM224" s="10"/>
    </row>
    <row r="225" spans="3:65" ht="20.100000000000001" customHeight="1" x14ac:dyDescent="0.25"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J225" s="10"/>
      <c r="AK225" s="10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10"/>
      <c r="BM225" s="10"/>
    </row>
    <row r="226" spans="3:65" ht="20.100000000000001" customHeight="1" x14ac:dyDescent="0.25"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J226" s="10"/>
      <c r="AK226" s="10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10"/>
      <c r="BM226" s="10"/>
    </row>
    <row r="227" spans="3:65" ht="20.100000000000001" customHeight="1" x14ac:dyDescent="0.25"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J227" s="10"/>
      <c r="AK227" s="10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10"/>
      <c r="BM227" s="10"/>
    </row>
    <row r="228" spans="3:65" ht="20.100000000000001" customHeight="1" x14ac:dyDescent="0.25"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J228" s="10"/>
      <c r="AK228" s="10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10"/>
      <c r="BM228" s="10"/>
    </row>
    <row r="229" spans="3:65" ht="20.100000000000001" customHeight="1" x14ac:dyDescent="0.25"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J229" s="10"/>
      <c r="AK229" s="10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10"/>
      <c r="BM229" s="10"/>
    </row>
    <row r="230" spans="3:65" ht="20.100000000000001" customHeight="1" x14ac:dyDescent="0.25"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J230" s="10"/>
      <c r="AK230" s="10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10"/>
      <c r="BM230" s="10"/>
    </row>
    <row r="231" spans="3:65" ht="20.100000000000001" customHeight="1" x14ac:dyDescent="0.25"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J231" s="10"/>
      <c r="AK231" s="10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10"/>
      <c r="BM231" s="10"/>
    </row>
    <row r="232" spans="3:65" ht="20.100000000000001" customHeight="1" x14ac:dyDescent="0.25"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J232" s="10"/>
      <c r="AK232" s="10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10"/>
      <c r="BM232" s="10"/>
    </row>
    <row r="233" spans="3:65" ht="20.100000000000001" customHeight="1" x14ac:dyDescent="0.25"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J233" s="10"/>
      <c r="AK233" s="10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10"/>
      <c r="BM233" s="10"/>
    </row>
    <row r="234" spans="3:65" ht="20.100000000000001" customHeight="1" x14ac:dyDescent="0.25"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J234" s="10"/>
      <c r="AK234" s="10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10"/>
      <c r="BM234" s="10"/>
    </row>
    <row r="235" spans="3:65" ht="20.100000000000001" customHeight="1" x14ac:dyDescent="0.25"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J235" s="10"/>
      <c r="AK235" s="10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10"/>
      <c r="BM235" s="10"/>
    </row>
    <row r="236" spans="3:65" ht="20.100000000000001" customHeight="1" x14ac:dyDescent="0.25"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J236" s="10"/>
      <c r="AK236" s="10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10"/>
      <c r="BM236" s="10"/>
    </row>
    <row r="237" spans="3:65" ht="20.100000000000001" customHeight="1" x14ac:dyDescent="0.25"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J237" s="10"/>
      <c r="AK237" s="10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10"/>
      <c r="BM237" s="10"/>
    </row>
    <row r="238" spans="3:65" ht="20.100000000000001" customHeight="1" x14ac:dyDescent="0.25"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J238" s="10"/>
      <c r="AK238" s="10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10"/>
      <c r="BM238" s="10"/>
    </row>
    <row r="239" spans="3:65" ht="20.100000000000001" customHeight="1" x14ac:dyDescent="0.25"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J239" s="10"/>
      <c r="AK239" s="10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10"/>
      <c r="BM239" s="10"/>
    </row>
    <row r="240" spans="3:65" ht="20.100000000000001" customHeight="1" x14ac:dyDescent="0.25"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J240" s="10"/>
      <c r="AK240" s="10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10"/>
      <c r="BM240" s="10"/>
    </row>
    <row r="241" spans="3:65" ht="20.100000000000001" customHeight="1" x14ac:dyDescent="0.25"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J241" s="10"/>
      <c r="AK241" s="10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10"/>
      <c r="BM241" s="10"/>
    </row>
    <row r="242" spans="3:65" ht="20.100000000000001" customHeight="1" x14ac:dyDescent="0.25"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J242" s="10"/>
      <c r="AK242" s="10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10"/>
      <c r="BM242" s="10"/>
    </row>
    <row r="243" spans="3:65" ht="20.100000000000001" customHeight="1" x14ac:dyDescent="0.25"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J243" s="10"/>
      <c r="AK243" s="10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10"/>
      <c r="BM243" s="10"/>
    </row>
    <row r="244" spans="3:65" ht="20.100000000000001" customHeight="1" x14ac:dyDescent="0.25"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J244" s="10"/>
      <c r="AK244" s="10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10"/>
      <c r="BM244" s="10"/>
    </row>
    <row r="245" spans="3:65" ht="20.100000000000001" customHeight="1" x14ac:dyDescent="0.25"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J245" s="10"/>
      <c r="AK245" s="10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10"/>
      <c r="BM245" s="10"/>
    </row>
    <row r="246" spans="3:65" ht="20.100000000000001" customHeight="1" x14ac:dyDescent="0.25"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J246" s="10"/>
      <c r="AK246" s="10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10"/>
      <c r="BM246" s="10"/>
    </row>
    <row r="247" spans="3:65" ht="20.100000000000001" customHeight="1" x14ac:dyDescent="0.25"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J247" s="10"/>
      <c r="AK247" s="10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10"/>
      <c r="BM247" s="10"/>
    </row>
    <row r="248" spans="3:65" ht="20.100000000000001" customHeight="1" x14ac:dyDescent="0.25"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J248" s="10"/>
      <c r="AK248" s="10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10"/>
      <c r="BM248" s="10"/>
    </row>
    <row r="249" spans="3:65" ht="20.100000000000001" customHeight="1" x14ac:dyDescent="0.25"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J249" s="10"/>
      <c r="AK249" s="10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10"/>
      <c r="BM249" s="10"/>
    </row>
    <row r="250" spans="3:65" ht="20.100000000000001" customHeight="1" x14ac:dyDescent="0.25"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J250" s="10"/>
      <c r="AK250" s="10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10"/>
      <c r="BM250" s="10"/>
    </row>
    <row r="251" spans="3:65" ht="20.100000000000001" customHeight="1" x14ac:dyDescent="0.25"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J251" s="10"/>
      <c r="AK251" s="10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10"/>
      <c r="BM251" s="10"/>
    </row>
    <row r="252" spans="3:65" ht="20.100000000000001" customHeight="1" x14ac:dyDescent="0.25"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J252" s="10"/>
      <c r="AK252" s="10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10"/>
      <c r="BM252" s="10"/>
    </row>
    <row r="253" spans="3:65" ht="20.100000000000001" customHeight="1" x14ac:dyDescent="0.25"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J253" s="10"/>
      <c r="AK253" s="10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10"/>
      <c r="BM253" s="10"/>
    </row>
    <row r="254" spans="3:65" ht="20.100000000000001" customHeight="1" x14ac:dyDescent="0.25"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J254" s="10"/>
      <c r="AK254" s="10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10"/>
      <c r="BM254" s="10"/>
    </row>
    <row r="255" spans="3:65" ht="20.100000000000001" customHeight="1" x14ac:dyDescent="0.25"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J255" s="10"/>
      <c r="AK255" s="10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10"/>
      <c r="BM255" s="10"/>
    </row>
    <row r="256" spans="3:65" ht="20.100000000000001" customHeight="1" x14ac:dyDescent="0.25"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J256" s="10"/>
      <c r="AK256" s="10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10"/>
      <c r="BM256" s="10"/>
    </row>
    <row r="257" spans="3:65" ht="20.100000000000001" customHeight="1" x14ac:dyDescent="0.25"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J257" s="10"/>
      <c r="AK257" s="10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10"/>
      <c r="BM257" s="10"/>
    </row>
    <row r="258" spans="3:65" ht="20.100000000000001" customHeight="1" x14ac:dyDescent="0.25"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J258" s="10"/>
      <c r="AK258" s="10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10"/>
      <c r="BM258" s="10"/>
    </row>
    <row r="259" spans="3:65" ht="20.100000000000001" customHeight="1" x14ac:dyDescent="0.25"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J259" s="10"/>
      <c r="AK259" s="10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10"/>
      <c r="BM259" s="10"/>
    </row>
    <row r="260" spans="3:65" ht="20.100000000000001" customHeight="1" x14ac:dyDescent="0.25"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J260" s="10"/>
      <c r="AK260" s="10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10"/>
      <c r="BM260" s="10"/>
    </row>
    <row r="261" spans="3:65" ht="20.100000000000001" customHeight="1" x14ac:dyDescent="0.25"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J261" s="10"/>
      <c r="AK261" s="10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10"/>
      <c r="BM261" s="10"/>
    </row>
    <row r="262" spans="3:65" ht="20.100000000000001" customHeight="1" x14ac:dyDescent="0.25"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J262" s="10"/>
      <c r="AK262" s="10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10"/>
      <c r="BM262" s="10"/>
    </row>
    <row r="263" spans="3:65" ht="20.100000000000001" customHeight="1" x14ac:dyDescent="0.25"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J263" s="10"/>
      <c r="AK263" s="10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10"/>
      <c r="BM263" s="10"/>
    </row>
    <row r="264" spans="3:65" ht="20.100000000000001" customHeight="1" x14ac:dyDescent="0.25"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J264" s="10"/>
      <c r="AK264" s="10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10"/>
      <c r="BM264" s="10"/>
    </row>
    <row r="265" spans="3:65" ht="20.100000000000001" customHeight="1" x14ac:dyDescent="0.25"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J265" s="10"/>
      <c r="AK265" s="10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10"/>
      <c r="BM265" s="10"/>
    </row>
    <row r="266" spans="3:65" ht="20.100000000000001" customHeight="1" x14ac:dyDescent="0.25"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J266" s="10"/>
      <c r="AK266" s="10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10"/>
      <c r="BM266" s="10"/>
    </row>
    <row r="267" spans="3:65" ht="20.100000000000001" customHeight="1" x14ac:dyDescent="0.25"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J267" s="10"/>
      <c r="AK267" s="10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10"/>
      <c r="BM267" s="10"/>
    </row>
    <row r="268" spans="3:65" ht="20.100000000000001" customHeight="1" x14ac:dyDescent="0.25">
      <c r="C268" s="10"/>
      <c r="D268" s="10"/>
      <c r="E268" s="10"/>
      <c r="F268" s="10"/>
      <c r="G268" s="10"/>
      <c r="H268" s="10"/>
      <c r="I268" s="10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</row>
    <row r="269" spans="3:65" ht="20.100000000000001" customHeight="1" x14ac:dyDescent="0.25">
      <c r="C269" s="10"/>
      <c r="D269" s="10"/>
      <c r="E269" s="10"/>
      <c r="F269" s="10"/>
      <c r="G269" s="10"/>
      <c r="H269" s="10"/>
      <c r="I269" s="10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</row>
    <row r="270" spans="3:65" ht="20.100000000000001" customHeight="1" x14ac:dyDescent="0.25">
      <c r="C270" s="10"/>
      <c r="D270" s="10"/>
      <c r="E270" s="10"/>
      <c r="F270" s="10"/>
      <c r="G270" s="10"/>
      <c r="H270" s="10"/>
      <c r="I270" s="10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</row>
    <row r="271" spans="3:65" ht="20.100000000000001" customHeight="1" x14ac:dyDescent="0.25">
      <c r="C271" s="10"/>
      <c r="D271" s="10"/>
      <c r="E271" s="10"/>
      <c r="F271" s="10"/>
      <c r="G271" s="10"/>
      <c r="H271" s="10"/>
      <c r="I271" s="10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</row>
    <row r="272" spans="3:65" ht="20.100000000000001" customHeight="1" x14ac:dyDescent="0.25">
      <c r="C272" s="10"/>
      <c r="D272" s="10"/>
      <c r="E272" s="10"/>
      <c r="F272" s="10"/>
      <c r="G272" s="10"/>
      <c r="H272" s="10"/>
      <c r="I272" s="10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</row>
    <row r="273" spans="3:65" ht="20.100000000000001" customHeight="1" x14ac:dyDescent="0.25">
      <c r="C273" s="10"/>
      <c r="D273" s="10"/>
      <c r="E273" s="10"/>
      <c r="F273" s="10"/>
      <c r="G273" s="10"/>
      <c r="H273" s="10"/>
      <c r="I273" s="10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</row>
    <row r="274" spans="3:65" ht="20.100000000000001" customHeight="1" x14ac:dyDescent="0.25">
      <c r="C274" s="10"/>
      <c r="D274" s="10"/>
      <c r="E274" s="10"/>
      <c r="F274" s="10"/>
      <c r="G274" s="10"/>
      <c r="H274" s="10"/>
      <c r="I274" s="10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</row>
    <row r="275" spans="3:65" ht="20.100000000000001" customHeight="1" x14ac:dyDescent="0.25">
      <c r="C275" s="10"/>
      <c r="D275" s="10"/>
      <c r="E275" s="10"/>
      <c r="F275" s="10"/>
      <c r="G275" s="10"/>
      <c r="H275" s="10"/>
      <c r="I275" s="10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</row>
    <row r="276" spans="3:65" ht="20.100000000000001" customHeight="1" x14ac:dyDescent="0.25">
      <c r="C276" s="10"/>
      <c r="D276" s="10"/>
      <c r="E276" s="10"/>
      <c r="F276" s="10"/>
      <c r="G276" s="10"/>
      <c r="H276" s="10"/>
      <c r="I276" s="10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</row>
    <row r="277" spans="3:65" ht="20.100000000000001" customHeight="1" x14ac:dyDescent="0.25">
      <c r="C277" s="10"/>
      <c r="D277" s="10"/>
      <c r="E277" s="10"/>
      <c r="F277" s="10"/>
      <c r="G277" s="10"/>
      <c r="H277" s="10"/>
      <c r="I277" s="10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</row>
    <row r="278" spans="3:65" ht="20.100000000000001" customHeight="1" x14ac:dyDescent="0.25">
      <c r="C278" s="10"/>
      <c r="D278" s="10"/>
      <c r="E278" s="10"/>
      <c r="F278" s="10"/>
      <c r="G278" s="10"/>
      <c r="H278" s="10"/>
      <c r="I278" s="10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</row>
    <row r="279" spans="3:65" ht="20.100000000000001" customHeight="1" x14ac:dyDescent="0.25">
      <c r="C279" s="10"/>
      <c r="D279" s="10"/>
      <c r="E279" s="10"/>
      <c r="F279" s="10"/>
      <c r="G279" s="10"/>
      <c r="H279" s="10"/>
      <c r="I279" s="10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</row>
    <row r="280" spans="3:65" ht="20.100000000000001" customHeight="1" x14ac:dyDescent="0.25">
      <c r="C280" s="10"/>
      <c r="D280" s="10"/>
      <c r="E280" s="10"/>
      <c r="F280" s="10"/>
      <c r="G280" s="10"/>
      <c r="H280" s="10"/>
      <c r="I280" s="10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</row>
    <row r="281" spans="3:65" ht="20.100000000000001" customHeight="1" x14ac:dyDescent="0.25">
      <c r="C281" s="10"/>
      <c r="D281" s="10"/>
      <c r="E281" s="10"/>
      <c r="F281" s="10"/>
      <c r="G281" s="10"/>
      <c r="H281" s="10"/>
      <c r="I281" s="10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</row>
    <row r="282" spans="3:65" ht="20.100000000000001" customHeight="1" x14ac:dyDescent="0.25">
      <c r="C282" s="10"/>
      <c r="D282" s="10"/>
      <c r="E282" s="10"/>
      <c r="F282" s="10"/>
      <c r="G282" s="10"/>
      <c r="H282" s="10"/>
      <c r="I282" s="10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</row>
    <row r="283" spans="3:65" ht="20.100000000000001" customHeight="1" x14ac:dyDescent="0.25">
      <c r="C283" s="10"/>
      <c r="D283" s="10"/>
      <c r="E283" s="10"/>
      <c r="F283" s="10"/>
      <c r="G283" s="10"/>
      <c r="H283" s="10"/>
      <c r="I283" s="10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</row>
    <row r="284" spans="3:65" ht="20.100000000000001" customHeight="1" x14ac:dyDescent="0.25">
      <c r="C284" s="10"/>
      <c r="D284" s="10"/>
      <c r="E284" s="10"/>
      <c r="F284" s="10"/>
      <c r="G284" s="10"/>
      <c r="H284" s="10"/>
      <c r="I284" s="10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</row>
    <row r="285" spans="3:65" ht="20.100000000000001" customHeight="1" x14ac:dyDescent="0.25">
      <c r="C285" s="10"/>
      <c r="D285" s="10"/>
      <c r="E285" s="10"/>
      <c r="F285" s="10"/>
      <c r="G285" s="10"/>
      <c r="H285" s="10"/>
      <c r="I285" s="10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</row>
    <row r="286" spans="3:65" ht="20.100000000000001" customHeight="1" x14ac:dyDescent="0.25">
      <c r="C286" s="10"/>
      <c r="D286" s="10"/>
      <c r="E286" s="10"/>
      <c r="F286" s="10"/>
      <c r="G286" s="10"/>
      <c r="H286" s="10"/>
      <c r="I286" s="10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</row>
    <row r="287" spans="3:65" ht="20.100000000000001" customHeight="1" x14ac:dyDescent="0.25">
      <c r="C287" s="10"/>
      <c r="D287" s="10"/>
      <c r="E287" s="10"/>
      <c r="F287" s="10"/>
      <c r="G287" s="10"/>
      <c r="H287" s="10"/>
      <c r="I287" s="10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</row>
    <row r="288" spans="3:65" ht="20.100000000000001" customHeight="1" x14ac:dyDescent="0.25">
      <c r="C288" s="10"/>
      <c r="D288" s="10"/>
      <c r="E288" s="10"/>
      <c r="F288" s="10"/>
      <c r="G288" s="10"/>
      <c r="H288" s="10"/>
      <c r="I288" s="10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</row>
    <row r="289" spans="3:65" ht="20.100000000000001" customHeight="1" x14ac:dyDescent="0.25">
      <c r="C289" s="10"/>
      <c r="D289" s="10"/>
      <c r="E289" s="10"/>
      <c r="F289" s="10"/>
      <c r="G289" s="10"/>
      <c r="H289" s="10"/>
      <c r="I289" s="10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</row>
    <row r="290" spans="3:65" ht="20.100000000000001" customHeight="1" x14ac:dyDescent="0.25">
      <c r="C290" s="10"/>
      <c r="D290" s="10"/>
      <c r="E290" s="10"/>
      <c r="F290" s="10"/>
      <c r="G290" s="10"/>
      <c r="H290" s="10"/>
      <c r="I290" s="10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</row>
    <row r="291" spans="3:65" ht="20.100000000000001" customHeight="1" x14ac:dyDescent="0.25">
      <c r="C291" s="10"/>
      <c r="D291" s="10"/>
      <c r="E291" s="10"/>
      <c r="F291" s="10"/>
      <c r="G291" s="10"/>
      <c r="H291" s="10"/>
      <c r="I291" s="10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</row>
    <row r="292" spans="3:65" ht="20.100000000000001" customHeight="1" x14ac:dyDescent="0.25">
      <c r="C292" s="10"/>
      <c r="D292" s="10"/>
      <c r="E292" s="10"/>
      <c r="F292" s="10"/>
      <c r="G292" s="10"/>
      <c r="H292" s="10"/>
      <c r="I292" s="10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</row>
    <row r="293" spans="3:65" ht="20.100000000000001" customHeight="1" x14ac:dyDescent="0.25">
      <c r="C293" s="10"/>
      <c r="D293" s="10"/>
      <c r="E293" s="10"/>
      <c r="F293" s="10"/>
      <c r="G293" s="10"/>
      <c r="H293" s="10"/>
      <c r="I293" s="10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</row>
    <row r="294" spans="3:65" ht="20.100000000000001" customHeight="1" x14ac:dyDescent="0.25">
      <c r="C294" s="10"/>
      <c r="D294" s="10"/>
      <c r="E294" s="10"/>
      <c r="F294" s="10"/>
      <c r="G294" s="10"/>
      <c r="H294" s="10"/>
      <c r="I294" s="10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</row>
    <row r="295" spans="3:65" ht="20.100000000000001" customHeight="1" x14ac:dyDescent="0.25">
      <c r="C295" s="10"/>
      <c r="D295" s="10"/>
      <c r="E295" s="10"/>
      <c r="F295" s="10"/>
      <c r="G295" s="10"/>
      <c r="H295" s="10"/>
      <c r="I295" s="10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</row>
    <row r="296" spans="3:65" ht="20.100000000000001" customHeight="1" x14ac:dyDescent="0.25">
      <c r="C296" s="10"/>
      <c r="D296" s="10"/>
      <c r="E296" s="10"/>
      <c r="F296" s="10"/>
      <c r="G296" s="10"/>
      <c r="H296" s="10"/>
      <c r="I296" s="10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</row>
    <row r="297" spans="3:65" ht="20.100000000000001" customHeight="1" x14ac:dyDescent="0.25">
      <c r="C297" s="10"/>
      <c r="D297" s="10"/>
      <c r="E297" s="10"/>
      <c r="F297" s="10"/>
      <c r="G297" s="10"/>
      <c r="H297" s="10"/>
      <c r="I297" s="10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</row>
    <row r="298" spans="3:65" ht="20.100000000000001" customHeight="1" x14ac:dyDescent="0.25">
      <c r="C298" s="10"/>
      <c r="D298" s="10"/>
      <c r="E298" s="10"/>
      <c r="F298" s="10"/>
      <c r="G298" s="10"/>
      <c r="H298" s="10"/>
      <c r="I298" s="10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</row>
    <row r="299" spans="3:65" ht="20.100000000000001" customHeight="1" x14ac:dyDescent="0.25">
      <c r="C299" s="10"/>
      <c r="D299" s="10"/>
      <c r="E299" s="10"/>
      <c r="F299" s="10"/>
      <c r="G299" s="10"/>
      <c r="H299" s="10"/>
      <c r="I299" s="10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</row>
    <row r="300" spans="3:65" ht="20.100000000000001" customHeight="1" x14ac:dyDescent="0.25">
      <c r="C300" s="10"/>
      <c r="D300" s="10"/>
      <c r="E300" s="10"/>
      <c r="F300" s="10"/>
      <c r="G300" s="10"/>
      <c r="H300" s="10"/>
      <c r="I300" s="10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</row>
    <row r="301" spans="3:65" ht="20.100000000000001" customHeight="1" x14ac:dyDescent="0.25">
      <c r="C301" s="10"/>
      <c r="D301" s="10"/>
      <c r="E301" s="10"/>
      <c r="F301" s="10"/>
      <c r="G301" s="10"/>
      <c r="H301" s="10"/>
      <c r="I301" s="10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</row>
    <row r="302" spans="3:65" ht="20.100000000000001" customHeight="1" x14ac:dyDescent="0.25">
      <c r="C302" s="10"/>
      <c r="D302" s="10"/>
      <c r="E302" s="10"/>
      <c r="F302" s="10"/>
      <c r="G302" s="10"/>
      <c r="H302" s="10"/>
      <c r="I302" s="10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</row>
    <row r="303" spans="3:65" ht="20.100000000000001" customHeight="1" x14ac:dyDescent="0.25">
      <c r="C303" s="10"/>
      <c r="D303" s="10"/>
      <c r="E303" s="10"/>
      <c r="F303" s="10"/>
      <c r="G303" s="10"/>
      <c r="H303" s="10"/>
      <c r="I303" s="10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</row>
    <row r="304" spans="3:65" ht="20.100000000000001" customHeight="1" x14ac:dyDescent="0.25">
      <c r="C304" s="10"/>
      <c r="D304" s="10"/>
      <c r="E304" s="10"/>
      <c r="F304" s="10"/>
      <c r="G304" s="10"/>
      <c r="H304" s="10"/>
      <c r="I304" s="10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</row>
    <row r="305" spans="3:54" ht="20.100000000000001" customHeight="1" x14ac:dyDescent="0.25">
      <c r="C305" s="10"/>
      <c r="D305" s="10"/>
      <c r="E305" s="10"/>
      <c r="F305" s="10"/>
      <c r="G305" s="10"/>
      <c r="H305" s="10"/>
      <c r="I305" s="10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</row>
    <row r="306" spans="3:54" ht="20.100000000000001" customHeight="1" x14ac:dyDescent="0.25">
      <c r="C306" s="10"/>
      <c r="D306" s="10"/>
      <c r="E306" s="10"/>
      <c r="F306" s="10"/>
      <c r="G306" s="10"/>
      <c r="H306" s="10"/>
      <c r="I306" s="10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</row>
    <row r="307" spans="3:54" ht="20.100000000000001" customHeight="1" x14ac:dyDescent="0.25">
      <c r="C307" s="10"/>
      <c r="D307" s="10"/>
      <c r="E307" s="10"/>
      <c r="F307" s="10"/>
      <c r="G307" s="10"/>
      <c r="H307" s="10"/>
      <c r="I307" s="10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</row>
    <row r="308" spans="3:54" ht="20.100000000000001" customHeight="1" x14ac:dyDescent="0.25">
      <c r="C308" s="10"/>
      <c r="D308" s="10"/>
      <c r="E308" s="10"/>
      <c r="F308" s="10"/>
      <c r="G308" s="10"/>
      <c r="H308" s="10"/>
      <c r="I308" s="10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</row>
    <row r="309" spans="3:54" ht="20.100000000000001" customHeight="1" x14ac:dyDescent="0.25">
      <c r="C309" s="10"/>
      <c r="D309" s="10"/>
      <c r="E309" s="10"/>
      <c r="F309" s="10"/>
      <c r="G309" s="10"/>
      <c r="H309" s="10"/>
      <c r="I309" s="10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</row>
    <row r="310" spans="3:54" ht="20.100000000000001" customHeight="1" x14ac:dyDescent="0.25">
      <c r="C310" s="10"/>
      <c r="D310" s="10"/>
      <c r="E310" s="10"/>
      <c r="F310" s="10"/>
      <c r="G310" s="10"/>
      <c r="H310" s="10"/>
      <c r="I310" s="10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</row>
    <row r="311" spans="3:54" ht="20.100000000000001" customHeight="1" x14ac:dyDescent="0.25">
      <c r="C311" s="10"/>
      <c r="D311" s="10"/>
      <c r="E311" s="10"/>
      <c r="F311" s="10"/>
      <c r="G311" s="10"/>
      <c r="H311" s="10"/>
      <c r="I311" s="10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</row>
    <row r="312" spans="3:54" ht="20.100000000000001" customHeight="1" x14ac:dyDescent="0.25">
      <c r="C312" s="10"/>
      <c r="D312" s="10"/>
      <c r="E312" s="10"/>
      <c r="F312" s="10"/>
      <c r="G312" s="10"/>
      <c r="H312" s="10"/>
      <c r="I312" s="10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</row>
    <row r="313" spans="3:54" ht="20.100000000000001" customHeight="1" x14ac:dyDescent="0.25">
      <c r="C313" s="10"/>
      <c r="D313" s="10"/>
      <c r="E313" s="10"/>
      <c r="F313" s="10"/>
      <c r="G313" s="10"/>
      <c r="H313" s="10"/>
      <c r="I313" s="10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</row>
    <row r="314" spans="3:54" ht="20.100000000000001" customHeight="1" x14ac:dyDescent="0.25">
      <c r="C314" s="10"/>
      <c r="D314" s="10"/>
      <c r="E314" s="10"/>
      <c r="F314" s="10"/>
      <c r="G314" s="10"/>
      <c r="H314" s="10"/>
      <c r="I314" s="10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</row>
    <row r="315" spans="3:54" ht="20.100000000000001" customHeight="1" x14ac:dyDescent="0.25">
      <c r="C315" s="10"/>
      <c r="D315" s="10"/>
      <c r="E315" s="10"/>
      <c r="F315" s="10"/>
      <c r="G315" s="10"/>
      <c r="H315" s="10"/>
      <c r="I315" s="10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</row>
    <row r="316" spans="3:54" ht="20.100000000000001" customHeight="1" x14ac:dyDescent="0.25">
      <c r="C316" s="10"/>
      <c r="D316" s="10"/>
      <c r="E316" s="10"/>
      <c r="F316" s="10"/>
      <c r="G316" s="10"/>
      <c r="H316" s="10"/>
      <c r="I316" s="10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</row>
    <row r="317" spans="3:54" ht="20.100000000000001" customHeight="1" x14ac:dyDescent="0.25">
      <c r="C317" s="10"/>
      <c r="D317" s="10"/>
      <c r="E317" s="10"/>
      <c r="F317" s="10"/>
      <c r="G317" s="10"/>
      <c r="H317" s="10"/>
      <c r="I317" s="10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</row>
    <row r="318" spans="3:54" ht="20.100000000000001" customHeight="1" x14ac:dyDescent="0.25">
      <c r="C318" s="10"/>
      <c r="D318" s="10"/>
      <c r="E318" s="10"/>
      <c r="F318" s="10"/>
      <c r="G318" s="10"/>
      <c r="H318" s="10"/>
      <c r="I318" s="10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</row>
    <row r="319" spans="3:54" ht="20.100000000000001" customHeight="1" x14ac:dyDescent="0.25">
      <c r="C319" s="10"/>
      <c r="D319" s="10"/>
      <c r="E319" s="10"/>
      <c r="F319" s="10"/>
      <c r="G319" s="10"/>
      <c r="H319" s="10"/>
      <c r="I319" s="10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</row>
    <row r="320" spans="3:54" ht="20.100000000000001" customHeight="1" x14ac:dyDescent="0.25">
      <c r="C320" s="10"/>
      <c r="D320" s="10"/>
      <c r="E320" s="10"/>
      <c r="F320" s="10"/>
      <c r="G320" s="10"/>
      <c r="H320" s="10"/>
      <c r="I320" s="10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</row>
    <row r="321" spans="3:54" ht="20.100000000000001" customHeight="1" x14ac:dyDescent="0.25">
      <c r="C321" s="10"/>
      <c r="D321" s="10"/>
      <c r="E321" s="10"/>
      <c r="F321" s="10"/>
      <c r="G321" s="10"/>
      <c r="H321" s="10"/>
      <c r="I321" s="10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</row>
    <row r="322" spans="3:54" ht="20.100000000000001" customHeight="1" x14ac:dyDescent="0.25">
      <c r="C322" s="10"/>
      <c r="D322" s="10"/>
      <c r="E322" s="10"/>
      <c r="F322" s="10"/>
      <c r="G322" s="10"/>
      <c r="H322" s="10"/>
      <c r="I322" s="10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</row>
    <row r="323" spans="3:54" ht="20.100000000000001" customHeight="1" x14ac:dyDescent="0.25">
      <c r="C323" s="10"/>
      <c r="D323" s="10"/>
      <c r="E323" s="10"/>
      <c r="F323" s="10"/>
      <c r="G323" s="10"/>
      <c r="H323" s="10"/>
      <c r="I323" s="10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</row>
    <row r="324" spans="3:54" ht="20.100000000000001" customHeight="1" x14ac:dyDescent="0.25">
      <c r="C324" s="10"/>
      <c r="D324" s="10"/>
      <c r="E324" s="10"/>
      <c r="F324" s="10"/>
      <c r="G324" s="10"/>
      <c r="H324" s="10"/>
      <c r="I324" s="10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</row>
    <row r="325" spans="3:54" ht="20.100000000000001" customHeight="1" x14ac:dyDescent="0.25">
      <c r="C325" s="10"/>
      <c r="D325" s="10"/>
      <c r="E325" s="10"/>
      <c r="F325" s="10"/>
      <c r="G325" s="10"/>
      <c r="H325" s="10"/>
      <c r="I325" s="10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</row>
    <row r="326" spans="3:54" ht="20.100000000000001" customHeight="1" x14ac:dyDescent="0.25">
      <c r="C326" s="10"/>
      <c r="D326" s="10"/>
      <c r="E326" s="10"/>
      <c r="F326" s="10"/>
      <c r="G326" s="10"/>
      <c r="H326" s="10"/>
      <c r="I326" s="10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</row>
    <row r="327" spans="3:54" ht="20.100000000000001" customHeight="1" x14ac:dyDescent="0.25">
      <c r="C327" s="10"/>
      <c r="D327" s="10"/>
      <c r="E327" s="10"/>
      <c r="F327" s="10"/>
      <c r="G327" s="10"/>
      <c r="H327" s="10"/>
      <c r="I327" s="10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</row>
    <row r="328" spans="3:54" ht="20.100000000000001" customHeight="1" x14ac:dyDescent="0.25">
      <c r="C328" s="10"/>
      <c r="D328" s="10"/>
      <c r="E328" s="10"/>
      <c r="F328" s="10"/>
      <c r="G328" s="10"/>
      <c r="H328" s="10"/>
      <c r="I328" s="10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</row>
    <row r="329" spans="3:54" ht="20.100000000000001" customHeight="1" x14ac:dyDescent="0.25">
      <c r="C329" s="10"/>
      <c r="D329" s="10"/>
      <c r="E329" s="10"/>
      <c r="F329" s="10"/>
      <c r="G329" s="10"/>
      <c r="H329" s="10"/>
      <c r="I329" s="10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</row>
    <row r="330" spans="3:54" ht="20.100000000000001" customHeight="1" x14ac:dyDescent="0.25">
      <c r="C330" s="10"/>
      <c r="D330" s="10"/>
      <c r="E330" s="10"/>
      <c r="F330" s="10"/>
      <c r="G330" s="10"/>
      <c r="H330" s="10"/>
      <c r="I330" s="10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</row>
    <row r="331" spans="3:54" ht="20.100000000000001" customHeight="1" x14ac:dyDescent="0.25">
      <c r="C331" s="10"/>
      <c r="D331" s="10"/>
      <c r="E331" s="10"/>
      <c r="F331" s="10"/>
      <c r="G331" s="10"/>
      <c r="H331" s="10"/>
      <c r="I331" s="10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</row>
    <row r="332" spans="3:54" ht="20.100000000000001" customHeight="1" x14ac:dyDescent="0.25">
      <c r="C332" s="10"/>
      <c r="D332" s="10"/>
      <c r="E332" s="10"/>
      <c r="F332" s="10"/>
      <c r="G332" s="10"/>
      <c r="H332" s="10"/>
      <c r="I332" s="10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</row>
    <row r="333" spans="3:54" ht="20.100000000000001" customHeight="1" x14ac:dyDescent="0.25">
      <c r="C333" s="10"/>
      <c r="D333" s="10"/>
      <c r="E333" s="10"/>
      <c r="F333" s="10"/>
      <c r="G333" s="10"/>
      <c r="H333" s="10"/>
      <c r="I333" s="10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</row>
    <row r="334" spans="3:54" ht="20.100000000000001" customHeight="1" x14ac:dyDescent="0.25">
      <c r="C334" s="10"/>
      <c r="D334" s="10"/>
      <c r="E334" s="10"/>
      <c r="F334" s="10"/>
      <c r="G334" s="10"/>
      <c r="H334" s="10"/>
      <c r="I334" s="10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</row>
    <row r="335" spans="3:54" ht="20.100000000000001" customHeight="1" x14ac:dyDescent="0.25">
      <c r="C335" s="10"/>
      <c r="D335" s="10"/>
      <c r="E335" s="10"/>
      <c r="F335" s="10"/>
      <c r="G335" s="10"/>
      <c r="H335" s="10"/>
      <c r="I335" s="10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</row>
    <row r="336" spans="3:54" ht="20.100000000000001" customHeight="1" x14ac:dyDescent="0.25">
      <c r="C336" s="10"/>
      <c r="D336" s="10"/>
      <c r="E336" s="10"/>
      <c r="F336" s="10"/>
      <c r="G336" s="10"/>
      <c r="H336" s="10"/>
      <c r="I336" s="10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</row>
    <row r="337" spans="3:54" ht="20.100000000000001" customHeight="1" x14ac:dyDescent="0.25">
      <c r="C337" s="10"/>
      <c r="D337" s="10"/>
      <c r="E337" s="10"/>
      <c r="F337" s="10"/>
      <c r="G337" s="10"/>
      <c r="H337" s="10"/>
      <c r="I337" s="10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</row>
    <row r="338" spans="3:54" ht="20.100000000000001" customHeight="1" x14ac:dyDescent="0.25">
      <c r="C338" s="10"/>
      <c r="D338" s="10"/>
      <c r="E338" s="10"/>
      <c r="F338" s="10"/>
      <c r="G338" s="10"/>
      <c r="H338" s="10"/>
      <c r="I338" s="10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</row>
    <row r="339" spans="3:54" ht="20.100000000000001" customHeight="1" x14ac:dyDescent="0.25">
      <c r="C339" s="10"/>
      <c r="D339" s="10"/>
      <c r="E339" s="10"/>
      <c r="F339" s="10"/>
      <c r="G339" s="10"/>
      <c r="H339" s="10"/>
      <c r="I339" s="10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</row>
    <row r="340" spans="3:54" ht="20.100000000000001" customHeight="1" x14ac:dyDescent="0.25">
      <c r="C340" s="10"/>
      <c r="D340" s="10"/>
      <c r="E340" s="10"/>
      <c r="F340" s="10"/>
      <c r="G340" s="10"/>
      <c r="H340" s="10"/>
      <c r="I340" s="10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</row>
    <row r="341" spans="3:54" ht="20.100000000000001" customHeight="1" x14ac:dyDescent="0.25">
      <c r="C341" s="10"/>
      <c r="D341" s="10"/>
      <c r="E341" s="10"/>
      <c r="F341" s="10"/>
      <c r="G341" s="10"/>
      <c r="H341" s="10"/>
      <c r="I341" s="10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</row>
    <row r="342" spans="3:54" ht="20.100000000000001" customHeight="1" x14ac:dyDescent="0.25">
      <c r="C342" s="10"/>
      <c r="D342" s="10"/>
      <c r="E342" s="10"/>
      <c r="F342" s="10"/>
      <c r="G342" s="10"/>
      <c r="H342" s="10"/>
      <c r="I342" s="10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</row>
    <row r="343" spans="3:54" ht="20.100000000000001" customHeight="1" x14ac:dyDescent="0.25">
      <c r="C343" s="10"/>
      <c r="D343" s="10"/>
      <c r="E343" s="10"/>
      <c r="F343" s="10"/>
      <c r="G343" s="10"/>
      <c r="H343" s="10"/>
      <c r="I343" s="10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</row>
    <row r="344" spans="3:54" ht="20.100000000000001" customHeight="1" x14ac:dyDescent="0.25">
      <c r="C344" s="10"/>
      <c r="D344" s="10"/>
      <c r="E344" s="10"/>
      <c r="F344" s="10"/>
      <c r="G344" s="10"/>
      <c r="H344" s="10"/>
      <c r="I344" s="10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</row>
    <row r="345" spans="3:54" ht="20.100000000000001" customHeight="1" x14ac:dyDescent="0.25">
      <c r="C345" s="10"/>
      <c r="D345" s="10"/>
      <c r="E345" s="10"/>
      <c r="F345" s="10"/>
      <c r="G345" s="10"/>
      <c r="H345" s="10"/>
      <c r="I345" s="10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</row>
    <row r="346" spans="3:54" ht="20.100000000000001" customHeight="1" x14ac:dyDescent="0.25">
      <c r="C346" s="10"/>
      <c r="D346" s="10"/>
      <c r="E346" s="10"/>
      <c r="F346" s="10"/>
      <c r="G346" s="10"/>
      <c r="H346" s="10"/>
      <c r="I346" s="10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</row>
    <row r="347" spans="3:54" ht="20.100000000000001" customHeight="1" x14ac:dyDescent="0.25">
      <c r="C347" s="10"/>
      <c r="D347" s="10"/>
      <c r="E347" s="10"/>
      <c r="F347" s="10"/>
      <c r="G347" s="10"/>
      <c r="H347" s="10"/>
      <c r="I347" s="10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</row>
    <row r="348" spans="3:54" ht="20.100000000000001" customHeight="1" x14ac:dyDescent="0.25">
      <c r="C348" s="10"/>
      <c r="D348" s="10"/>
      <c r="E348" s="10"/>
      <c r="F348" s="10"/>
      <c r="G348" s="10"/>
      <c r="H348" s="10"/>
      <c r="I348" s="10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</row>
    <row r="349" spans="3:54" ht="20.100000000000001" customHeight="1" x14ac:dyDescent="0.25">
      <c r="C349" s="10"/>
      <c r="D349" s="10"/>
      <c r="E349" s="10"/>
      <c r="F349" s="10"/>
      <c r="G349" s="10"/>
      <c r="H349" s="10"/>
      <c r="I349" s="10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</row>
    <row r="350" spans="3:54" ht="20.100000000000001" customHeight="1" x14ac:dyDescent="0.25">
      <c r="C350" s="10"/>
      <c r="D350" s="10"/>
      <c r="E350" s="10"/>
      <c r="F350" s="10"/>
      <c r="G350" s="10"/>
      <c r="H350" s="10"/>
      <c r="I350" s="10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</row>
    <row r="351" spans="3:54" ht="20.100000000000001" customHeight="1" x14ac:dyDescent="0.25">
      <c r="C351" s="10"/>
      <c r="D351" s="10"/>
      <c r="E351" s="10"/>
      <c r="F351" s="10"/>
      <c r="G351" s="10"/>
      <c r="H351" s="10"/>
      <c r="I351" s="10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</row>
    <row r="352" spans="3:54" ht="20.100000000000001" customHeight="1" x14ac:dyDescent="0.25">
      <c r="C352" s="10"/>
      <c r="D352" s="10"/>
      <c r="E352" s="10"/>
      <c r="F352" s="10"/>
      <c r="G352" s="10"/>
      <c r="H352" s="10"/>
      <c r="I352" s="10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</row>
    <row r="353" spans="3:54" ht="20.100000000000001" customHeight="1" x14ac:dyDescent="0.25">
      <c r="C353" s="10"/>
      <c r="D353" s="10"/>
      <c r="E353" s="10"/>
      <c r="F353" s="10"/>
      <c r="G353" s="10"/>
      <c r="H353" s="10"/>
      <c r="I353" s="10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</row>
    <row r="354" spans="3:54" ht="20.100000000000001" customHeight="1" x14ac:dyDescent="0.25">
      <c r="C354" s="10"/>
      <c r="D354" s="10"/>
      <c r="E354" s="10"/>
      <c r="F354" s="10"/>
      <c r="G354" s="10"/>
      <c r="H354" s="10"/>
      <c r="I354" s="10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</row>
    <row r="355" spans="3:54" ht="20.100000000000001" customHeight="1" x14ac:dyDescent="0.25">
      <c r="C355" s="10"/>
      <c r="D355" s="10"/>
      <c r="E355" s="10"/>
      <c r="F355" s="10"/>
      <c r="G355" s="10"/>
      <c r="H355" s="10"/>
      <c r="I355" s="10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</row>
    <row r="356" spans="3:54" ht="20.100000000000001" customHeight="1" x14ac:dyDescent="0.25">
      <c r="C356" s="10"/>
      <c r="D356" s="10"/>
      <c r="E356" s="10"/>
      <c r="F356" s="10"/>
      <c r="G356" s="10"/>
      <c r="H356" s="10"/>
      <c r="I356" s="10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</row>
    <row r="357" spans="3:54" ht="20.100000000000001" customHeight="1" x14ac:dyDescent="0.25">
      <c r="C357" s="10"/>
      <c r="D357" s="10"/>
      <c r="E357" s="10"/>
      <c r="F357" s="10"/>
      <c r="G357" s="10"/>
      <c r="H357" s="10"/>
      <c r="I357" s="10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</row>
    <row r="358" spans="3:54" ht="20.100000000000001" customHeight="1" x14ac:dyDescent="0.25">
      <c r="C358" s="10"/>
      <c r="D358" s="10"/>
      <c r="E358" s="10"/>
      <c r="F358" s="10"/>
      <c r="G358" s="10"/>
      <c r="H358" s="10"/>
      <c r="I358" s="10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</row>
    <row r="359" spans="3:54" ht="20.100000000000001" customHeight="1" x14ac:dyDescent="0.25">
      <c r="C359" s="10"/>
      <c r="D359" s="10"/>
      <c r="E359" s="10"/>
      <c r="F359" s="10"/>
      <c r="G359" s="10"/>
      <c r="H359" s="10"/>
      <c r="I359" s="10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</row>
    <row r="360" spans="3:54" ht="20.100000000000001" customHeight="1" x14ac:dyDescent="0.25">
      <c r="C360" s="10"/>
      <c r="D360" s="10"/>
      <c r="E360" s="10"/>
      <c r="F360" s="10"/>
      <c r="G360" s="10"/>
      <c r="H360" s="10"/>
      <c r="I360" s="10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</row>
    <row r="361" spans="3:54" ht="20.100000000000001" customHeight="1" x14ac:dyDescent="0.25">
      <c r="C361" s="10"/>
      <c r="D361" s="10"/>
      <c r="E361" s="10"/>
      <c r="F361" s="10"/>
      <c r="G361" s="10"/>
      <c r="H361" s="10"/>
      <c r="I361" s="10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</row>
    <row r="362" spans="3:54" ht="20.100000000000001" customHeight="1" x14ac:dyDescent="0.25">
      <c r="C362" s="10"/>
      <c r="D362" s="10"/>
      <c r="E362" s="10"/>
      <c r="F362" s="10"/>
      <c r="G362" s="10"/>
      <c r="H362" s="10"/>
      <c r="I362" s="10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</row>
    <row r="363" spans="3:54" ht="20.100000000000001" customHeight="1" x14ac:dyDescent="0.25">
      <c r="C363" s="10"/>
      <c r="D363" s="10"/>
      <c r="E363" s="10"/>
      <c r="F363" s="10"/>
      <c r="G363" s="10"/>
      <c r="H363" s="10"/>
      <c r="I363" s="10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</row>
    <row r="364" spans="3:54" ht="20.100000000000001" customHeight="1" x14ac:dyDescent="0.25">
      <c r="C364" s="10"/>
      <c r="D364" s="10"/>
      <c r="E364" s="10"/>
      <c r="F364" s="10"/>
      <c r="G364" s="10"/>
      <c r="H364" s="10"/>
      <c r="I364" s="10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</row>
    <row r="365" spans="3:54" ht="20.100000000000001" customHeight="1" x14ac:dyDescent="0.25">
      <c r="C365" s="10"/>
      <c r="D365" s="10"/>
      <c r="E365" s="10"/>
      <c r="F365" s="10"/>
      <c r="G365" s="10"/>
      <c r="H365" s="10"/>
      <c r="I365" s="10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</row>
    <row r="366" spans="3:54" ht="20.100000000000001" customHeight="1" x14ac:dyDescent="0.25">
      <c r="C366" s="10"/>
      <c r="D366" s="10"/>
      <c r="E366" s="10"/>
      <c r="F366" s="10"/>
      <c r="G366" s="10"/>
      <c r="H366" s="10"/>
      <c r="I366" s="10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</row>
    <row r="367" spans="3:54" ht="20.100000000000001" customHeight="1" x14ac:dyDescent="0.25">
      <c r="C367" s="10"/>
      <c r="D367" s="10"/>
      <c r="E367" s="10"/>
      <c r="F367" s="10"/>
      <c r="G367" s="10"/>
      <c r="H367" s="10"/>
      <c r="I367" s="10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</row>
    <row r="368" spans="3:54" ht="20.100000000000001" customHeight="1" x14ac:dyDescent="0.25"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</row>
    <row r="369" spans="3:54" ht="20.100000000000001" customHeight="1" x14ac:dyDescent="0.25"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</row>
    <row r="370" spans="3:54" ht="20.100000000000001" customHeight="1" x14ac:dyDescent="0.25"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</row>
    <row r="371" spans="3:54" ht="20.100000000000001" customHeight="1" x14ac:dyDescent="0.25"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</row>
    <row r="372" spans="3:54" ht="20.100000000000001" customHeight="1" x14ac:dyDescent="0.25"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</row>
    <row r="373" spans="3:54" ht="20.100000000000001" customHeight="1" x14ac:dyDescent="0.25"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</row>
    <row r="374" spans="3:54" ht="20.100000000000001" customHeight="1" x14ac:dyDescent="0.25"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</row>
    <row r="375" spans="3:54" ht="20.100000000000001" customHeight="1" x14ac:dyDescent="0.25"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</row>
    <row r="376" spans="3:54" ht="20.100000000000001" customHeight="1" x14ac:dyDescent="0.25"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</row>
    <row r="377" spans="3:54" ht="20.100000000000001" customHeight="1" x14ac:dyDescent="0.25"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</row>
    <row r="378" spans="3:54" ht="20.100000000000001" customHeight="1" x14ac:dyDescent="0.25"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</row>
    <row r="379" spans="3:54" ht="20.100000000000001" customHeight="1" x14ac:dyDescent="0.25"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</row>
    <row r="380" spans="3:54" ht="20.100000000000001" customHeight="1" x14ac:dyDescent="0.25"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</row>
    <row r="381" spans="3:54" ht="20.100000000000001" customHeight="1" x14ac:dyDescent="0.25"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</row>
    <row r="382" spans="3:54" ht="20.100000000000001" customHeight="1" x14ac:dyDescent="0.25"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</row>
    <row r="383" spans="3:54" ht="20.100000000000001" customHeight="1" x14ac:dyDescent="0.25"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</row>
    <row r="384" spans="3:54" ht="20.100000000000001" customHeight="1" x14ac:dyDescent="0.25"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</row>
    <row r="385" spans="3:54" ht="20.100000000000001" customHeight="1" x14ac:dyDescent="0.25"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</row>
    <row r="386" spans="3:54" ht="20.100000000000001" customHeight="1" x14ac:dyDescent="0.25"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</row>
    <row r="387" spans="3:54" ht="20.100000000000001" customHeight="1" x14ac:dyDescent="0.25"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</row>
    <row r="388" spans="3:54" ht="20.100000000000001" customHeight="1" x14ac:dyDescent="0.25"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</row>
    <row r="389" spans="3:54" ht="20.100000000000001" customHeight="1" x14ac:dyDescent="0.25"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</row>
    <row r="390" spans="3:54" ht="20.100000000000001" customHeight="1" x14ac:dyDescent="0.25"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</row>
    <row r="391" spans="3:54" ht="20.100000000000001" customHeight="1" x14ac:dyDescent="0.25"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</row>
    <row r="392" spans="3:54" ht="20.100000000000001" customHeight="1" x14ac:dyDescent="0.25"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</row>
    <row r="393" spans="3:54" ht="20.100000000000001" customHeight="1" x14ac:dyDescent="0.25"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</row>
    <row r="394" spans="3:54" ht="20.100000000000001" customHeight="1" x14ac:dyDescent="0.25"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</row>
    <row r="395" spans="3:54" ht="20.100000000000001" customHeight="1" x14ac:dyDescent="0.25"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</row>
    <row r="396" spans="3:54" ht="20.100000000000001" customHeight="1" x14ac:dyDescent="0.25"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</row>
    <row r="397" spans="3:54" ht="20.100000000000001" customHeight="1" x14ac:dyDescent="0.25"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</row>
    <row r="398" spans="3:54" ht="20.100000000000001" customHeight="1" x14ac:dyDescent="0.25"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</row>
    <row r="399" spans="3:54" ht="20.100000000000001" customHeight="1" x14ac:dyDescent="0.25"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</row>
    <row r="400" spans="3:54" ht="20.100000000000001" customHeight="1" x14ac:dyDescent="0.25"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</row>
    <row r="401" spans="3:54" ht="20.100000000000001" customHeight="1" x14ac:dyDescent="0.25"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</row>
    <row r="402" spans="3:54" ht="20.100000000000001" customHeight="1" x14ac:dyDescent="0.25"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</row>
    <row r="403" spans="3:54" ht="20.100000000000001" customHeight="1" x14ac:dyDescent="0.25"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</row>
    <row r="404" spans="3:54" ht="20.100000000000001" customHeight="1" x14ac:dyDescent="0.25"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</row>
    <row r="405" spans="3:54" ht="20.100000000000001" customHeight="1" x14ac:dyDescent="0.25"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</row>
    <row r="406" spans="3:54" ht="20.100000000000001" customHeight="1" x14ac:dyDescent="0.25"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</row>
    <row r="407" spans="3:54" ht="20.100000000000001" customHeight="1" x14ac:dyDescent="0.25"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</row>
    <row r="408" spans="3:54" ht="20.100000000000001" customHeight="1" x14ac:dyDescent="0.25"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</row>
    <row r="409" spans="3:54" ht="20.100000000000001" customHeight="1" x14ac:dyDescent="0.25"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</row>
    <row r="410" spans="3:54" ht="20.100000000000001" customHeight="1" x14ac:dyDescent="0.25"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</row>
    <row r="411" spans="3:54" ht="20.100000000000001" customHeight="1" x14ac:dyDescent="0.25"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</row>
    <row r="412" spans="3:54" ht="20.100000000000001" customHeight="1" x14ac:dyDescent="0.25"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</row>
    <row r="413" spans="3:54" ht="20.100000000000001" customHeight="1" x14ac:dyDescent="0.25"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</row>
    <row r="414" spans="3:54" ht="20.100000000000001" customHeight="1" x14ac:dyDescent="0.25"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</row>
    <row r="415" spans="3:54" ht="20.100000000000001" customHeight="1" x14ac:dyDescent="0.25"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</row>
    <row r="416" spans="3:54" ht="20.100000000000001" customHeight="1" x14ac:dyDescent="0.25"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</row>
    <row r="417" spans="3:54" ht="20.100000000000001" customHeight="1" x14ac:dyDescent="0.25"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</row>
    <row r="418" spans="3:54" ht="20.100000000000001" customHeight="1" x14ac:dyDescent="0.25"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</row>
    <row r="419" spans="3:54" ht="20.100000000000001" customHeight="1" x14ac:dyDescent="0.25"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</row>
    <row r="420" spans="3:54" ht="20.100000000000001" customHeight="1" x14ac:dyDescent="0.25"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</row>
    <row r="421" spans="3:54" ht="20.100000000000001" customHeight="1" x14ac:dyDescent="0.25"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</row>
    <row r="422" spans="3:54" ht="20.100000000000001" customHeight="1" x14ac:dyDescent="0.25"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</row>
    <row r="423" spans="3:54" ht="20.100000000000001" customHeight="1" x14ac:dyDescent="0.25"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</row>
    <row r="424" spans="3:54" ht="20.100000000000001" customHeight="1" x14ac:dyDescent="0.25"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</row>
    <row r="425" spans="3:54" ht="20.100000000000001" customHeight="1" x14ac:dyDescent="0.25"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</row>
    <row r="426" spans="3:54" ht="20.100000000000001" customHeight="1" x14ac:dyDescent="0.25"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</row>
    <row r="427" spans="3:54" ht="20.100000000000001" customHeight="1" x14ac:dyDescent="0.25"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</row>
    <row r="428" spans="3:54" ht="20.100000000000001" customHeight="1" x14ac:dyDescent="0.25"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</row>
    <row r="429" spans="3:54" ht="20.100000000000001" customHeight="1" x14ac:dyDescent="0.25"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</row>
    <row r="430" spans="3:54" ht="20.100000000000001" customHeight="1" x14ac:dyDescent="0.25"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</row>
    <row r="431" spans="3:54" ht="20.100000000000001" customHeight="1" x14ac:dyDescent="0.25"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</row>
    <row r="432" spans="3:54" ht="20.100000000000001" customHeight="1" x14ac:dyDescent="0.25"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</row>
    <row r="433" spans="3:54" ht="20.100000000000001" customHeight="1" x14ac:dyDescent="0.25"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</row>
    <row r="434" spans="3:54" ht="20.100000000000001" customHeight="1" x14ac:dyDescent="0.25"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</row>
    <row r="435" spans="3:54" ht="20.100000000000001" customHeight="1" x14ac:dyDescent="0.25"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</row>
    <row r="436" spans="3:54" ht="20.100000000000001" customHeight="1" x14ac:dyDescent="0.25"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</row>
    <row r="437" spans="3:54" ht="20.100000000000001" customHeight="1" x14ac:dyDescent="0.25"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</row>
    <row r="438" spans="3:54" ht="20.100000000000001" customHeight="1" x14ac:dyDescent="0.25"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</row>
    <row r="439" spans="3:54" ht="20.100000000000001" customHeight="1" x14ac:dyDescent="0.25"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</row>
    <row r="440" spans="3:54" ht="20.100000000000001" customHeight="1" x14ac:dyDescent="0.25"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</row>
    <row r="441" spans="3:54" ht="20.100000000000001" customHeight="1" x14ac:dyDescent="0.25"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</row>
    <row r="442" spans="3:54" ht="20.100000000000001" customHeight="1" x14ac:dyDescent="0.25"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</row>
    <row r="443" spans="3:54" ht="20.100000000000001" customHeight="1" x14ac:dyDescent="0.25"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</row>
    <row r="444" spans="3:54" ht="20.100000000000001" customHeight="1" x14ac:dyDescent="0.25"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</row>
    <row r="445" spans="3:54" ht="20.100000000000001" customHeight="1" x14ac:dyDescent="0.25"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</row>
    <row r="446" spans="3:54" ht="20.100000000000001" customHeight="1" x14ac:dyDescent="0.25"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</row>
    <row r="447" spans="3:54" ht="20.100000000000001" customHeight="1" x14ac:dyDescent="0.25"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</row>
    <row r="448" spans="3:54" ht="20.100000000000001" customHeight="1" x14ac:dyDescent="0.25"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</row>
    <row r="449" spans="3:54" ht="20.100000000000001" customHeight="1" x14ac:dyDescent="0.25"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</row>
    <row r="450" spans="3:54" ht="20.100000000000001" customHeight="1" x14ac:dyDescent="0.25"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</row>
    <row r="451" spans="3:54" ht="20.100000000000001" customHeight="1" x14ac:dyDescent="0.25"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</row>
    <row r="452" spans="3:54" ht="20.100000000000001" customHeight="1" x14ac:dyDescent="0.25"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</row>
    <row r="453" spans="3:54" ht="20.100000000000001" customHeight="1" x14ac:dyDescent="0.25"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</row>
    <row r="454" spans="3:54" ht="20.100000000000001" customHeight="1" x14ac:dyDescent="0.25"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</row>
    <row r="455" spans="3:54" ht="20.100000000000001" customHeight="1" x14ac:dyDescent="0.25"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</row>
    <row r="456" spans="3:54" ht="20.100000000000001" customHeight="1" x14ac:dyDescent="0.25"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</row>
    <row r="457" spans="3:54" ht="20.100000000000001" customHeight="1" x14ac:dyDescent="0.25"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</row>
    <row r="458" spans="3:54" ht="20.100000000000001" customHeight="1" x14ac:dyDescent="0.25"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</row>
    <row r="459" spans="3:54" ht="20.100000000000001" customHeight="1" x14ac:dyDescent="0.25"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</row>
    <row r="460" spans="3:54" ht="20.100000000000001" customHeight="1" x14ac:dyDescent="0.25"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</row>
    <row r="461" spans="3:54" ht="20.100000000000001" customHeight="1" x14ac:dyDescent="0.25"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</row>
    <row r="462" spans="3:54" ht="20.100000000000001" customHeight="1" x14ac:dyDescent="0.25"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</row>
    <row r="463" spans="3:54" ht="20.100000000000001" customHeight="1" x14ac:dyDescent="0.25"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</row>
    <row r="464" spans="3:54" ht="20.100000000000001" customHeight="1" x14ac:dyDescent="0.25"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</row>
    <row r="465" spans="3:54" ht="20.100000000000001" customHeight="1" x14ac:dyDescent="0.25"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</row>
    <row r="466" spans="3:54" ht="20.100000000000001" customHeight="1" x14ac:dyDescent="0.25"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</row>
    <row r="467" spans="3:54" ht="20.100000000000001" customHeight="1" x14ac:dyDescent="0.25"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</row>
    <row r="468" spans="3:54" ht="20.100000000000001" customHeight="1" x14ac:dyDescent="0.25"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</row>
    <row r="469" spans="3:54" ht="20.100000000000001" customHeight="1" x14ac:dyDescent="0.25"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</row>
    <row r="470" spans="3:54" ht="20.100000000000001" customHeight="1" x14ac:dyDescent="0.25"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</row>
    <row r="471" spans="3:54" ht="20.100000000000001" customHeight="1" x14ac:dyDescent="0.25"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</row>
    <row r="472" spans="3:54" ht="20.100000000000001" customHeight="1" x14ac:dyDescent="0.25"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</row>
    <row r="473" spans="3:54" ht="20.100000000000001" customHeight="1" x14ac:dyDescent="0.25"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</row>
    <row r="474" spans="3:54" ht="20.100000000000001" customHeight="1" x14ac:dyDescent="0.25"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</row>
    <row r="475" spans="3:54" ht="20.100000000000001" customHeight="1" x14ac:dyDescent="0.25"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</row>
    <row r="476" spans="3:54" ht="20.100000000000001" customHeight="1" x14ac:dyDescent="0.25"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</row>
    <row r="477" spans="3:54" ht="20.100000000000001" customHeight="1" x14ac:dyDescent="0.25"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</row>
    <row r="478" spans="3:54" ht="20.100000000000001" customHeight="1" x14ac:dyDescent="0.25"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</row>
    <row r="479" spans="3:54" ht="20.100000000000001" customHeight="1" x14ac:dyDescent="0.25"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</row>
    <row r="480" spans="3:54" ht="20.100000000000001" customHeight="1" x14ac:dyDescent="0.25"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</row>
    <row r="481" spans="3:54" ht="20.100000000000001" customHeight="1" x14ac:dyDescent="0.25"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</row>
    <row r="482" spans="3:54" ht="20.100000000000001" customHeight="1" x14ac:dyDescent="0.25"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</row>
    <row r="483" spans="3:54" ht="20.100000000000001" customHeight="1" x14ac:dyDescent="0.25"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</row>
    <row r="484" spans="3:54" ht="20.100000000000001" customHeight="1" x14ac:dyDescent="0.25"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</row>
    <row r="485" spans="3:54" ht="20.100000000000001" customHeight="1" x14ac:dyDescent="0.25"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</row>
    <row r="486" spans="3:54" ht="20.100000000000001" customHeight="1" x14ac:dyDescent="0.25"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</row>
    <row r="487" spans="3:54" ht="20.100000000000001" customHeight="1" x14ac:dyDescent="0.25"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</row>
    <row r="488" spans="3:54" ht="20.100000000000001" customHeight="1" x14ac:dyDescent="0.25"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</row>
    <row r="489" spans="3:54" ht="20.100000000000001" customHeight="1" x14ac:dyDescent="0.25"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</row>
    <row r="490" spans="3:54" ht="20.100000000000001" customHeight="1" x14ac:dyDescent="0.25"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</row>
    <row r="491" spans="3:54" ht="20.100000000000001" customHeight="1" x14ac:dyDescent="0.25"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</row>
    <row r="492" spans="3:54" ht="20.100000000000001" customHeight="1" x14ac:dyDescent="0.25"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</row>
    <row r="493" spans="3:54" ht="20.100000000000001" customHeight="1" x14ac:dyDescent="0.25"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</row>
    <row r="494" spans="3:54" ht="20.100000000000001" customHeight="1" x14ac:dyDescent="0.25"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</row>
    <row r="495" spans="3:54" ht="20.100000000000001" customHeight="1" x14ac:dyDescent="0.25"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</row>
    <row r="496" spans="3:54" ht="20.100000000000001" customHeight="1" x14ac:dyDescent="0.25"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</row>
    <row r="497" spans="3:54" ht="20.100000000000001" customHeight="1" x14ac:dyDescent="0.25"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</row>
    <row r="498" spans="3:54" ht="20.100000000000001" customHeight="1" x14ac:dyDescent="0.25"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</row>
    <row r="499" spans="3:54" ht="20.100000000000001" customHeight="1" x14ac:dyDescent="0.25"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</row>
    <row r="500" spans="3:54" ht="20.100000000000001" customHeight="1" x14ac:dyDescent="0.25"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</row>
    <row r="501" spans="3:54" ht="20.100000000000001" customHeight="1" x14ac:dyDescent="0.25"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</row>
    <row r="502" spans="3:54" ht="20.100000000000001" customHeight="1" x14ac:dyDescent="0.25"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</row>
    <row r="503" spans="3:54" ht="20.100000000000001" customHeight="1" x14ac:dyDescent="0.25"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</row>
    <row r="504" spans="3:54" ht="20.100000000000001" customHeight="1" x14ac:dyDescent="0.25"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</row>
    <row r="505" spans="3:54" ht="20.100000000000001" customHeight="1" x14ac:dyDescent="0.25"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</row>
    <row r="506" spans="3:54" ht="20.100000000000001" customHeight="1" x14ac:dyDescent="0.25"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</row>
    <row r="507" spans="3:54" ht="20.100000000000001" customHeight="1" x14ac:dyDescent="0.25"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</row>
    <row r="508" spans="3:54" ht="20.100000000000001" customHeight="1" x14ac:dyDescent="0.25"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</row>
    <row r="509" spans="3:54" ht="20.100000000000001" customHeight="1" x14ac:dyDescent="0.25"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</row>
    <row r="510" spans="3:54" ht="20.100000000000001" customHeight="1" x14ac:dyDescent="0.25"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</row>
    <row r="511" spans="3:54" ht="20.100000000000001" customHeight="1" x14ac:dyDescent="0.25"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</row>
    <row r="512" spans="3:54" ht="20.100000000000001" customHeight="1" x14ac:dyDescent="0.25"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</row>
    <row r="513" spans="3:54" ht="20.100000000000001" customHeight="1" x14ac:dyDescent="0.25"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</row>
    <row r="514" spans="3:54" ht="20.100000000000001" customHeight="1" x14ac:dyDescent="0.25"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</row>
    <row r="515" spans="3:54" ht="20.100000000000001" customHeight="1" x14ac:dyDescent="0.25"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</row>
  </sheetData>
  <sheetProtection algorithmName="SHA-512" hashValue="/9NcheyPWA1IVuy4xa2ks1oz28D0ssbORTEHragodQic0EyR0+sxhFaRTtvB7MCPsFfOJi2+KGGnG02XkfHqGQ==" saltValue="A/VSTxG/t8o0jGdSVaRXoA==" spinCount="100000" sheet="1" objects="1" scenarios="1"/>
  <mergeCells count="74">
    <mergeCell ref="AC5:AH5"/>
    <mergeCell ref="AC1:AH1"/>
    <mergeCell ref="AE2:AF2"/>
    <mergeCell ref="AG2:AH2"/>
    <mergeCell ref="AE3:AF3"/>
    <mergeCell ref="AG3:AH3"/>
    <mergeCell ref="AC26:AH26"/>
    <mergeCell ref="AC7:AC8"/>
    <mergeCell ref="AD7:AG7"/>
    <mergeCell ref="AD8:AF8"/>
    <mergeCell ref="AC10:AC11"/>
    <mergeCell ref="AD10:AG10"/>
    <mergeCell ref="AD11:AF11"/>
    <mergeCell ref="AC13:AC14"/>
    <mergeCell ref="AD13:AG13"/>
    <mergeCell ref="AD14:AF14"/>
    <mergeCell ref="AE16:AG16"/>
    <mergeCell ref="AE17:AG17"/>
    <mergeCell ref="AE30:AH30"/>
    <mergeCell ref="AE31:AH31"/>
    <mergeCell ref="AE32:AH32"/>
    <mergeCell ref="AB34:AI34"/>
    <mergeCell ref="AE36:AF37"/>
    <mergeCell ref="AG36:AH37"/>
    <mergeCell ref="AE52:AH52"/>
    <mergeCell ref="AE38:AH38"/>
    <mergeCell ref="AE39:AH39"/>
    <mergeCell ref="AE40:AH40"/>
    <mergeCell ref="AE41:AH41"/>
    <mergeCell ref="AE42:AH42"/>
    <mergeCell ref="AD43:AH43"/>
    <mergeCell ref="AD44:AH44"/>
    <mergeCell ref="AC49:AC51"/>
    <mergeCell ref="AE49:AF50"/>
    <mergeCell ref="AG49:AH50"/>
    <mergeCell ref="AE51:AH51"/>
    <mergeCell ref="AD69:AH69"/>
    <mergeCell ref="AE53:AH53"/>
    <mergeCell ref="AE54:AH54"/>
    <mergeCell ref="AE55:AH55"/>
    <mergeCell ref="AD56:AH56"/>
    <mergeCell ref="AD57:AH57"/>
    <mergeCell ref="AE62:AF63"/>
    <mergeCell ref="AG62:AH63"/>
    <mergeCell ref="AE64:AH64"/>
    <mergeCell ref="AE65:AH65"/>
    <mergeCell ref="AE66:AH66"/>
    <mergeCell ref="AE67:AH67"/>
    <mergeCell ref="AE68:AH68"/>
    <mergeCell ref="AE88:AF89"/>
    <mergeCell ref="AG88:AH89"/>
    <mergeCell ref="AD70:AG70"/>
    <mergeCell ref="AC75:AC77"/>
    <mergeCell ref="AE75:AF76"/>
    <mergeCell ref="AG75:AH76"/>
    <mergeCell ref="AE77:AH77"/>
    <mergeCell ref="AE78:AH78"/>
    <mergeCell ref="AE79:AH79"/>
    <mergeCell ref="AE80:AH80"/>
    <mergeCell ref="AE81:AH81"/>
    <mergeCell ref="AD82:AH82"/>
    <mergeCell ref="AD83:AH83"/>
    <mergeCell ref="AB113:AI113"/>
    <mergeCell ref="AE90:AH90"/>
    <mergeCell ref="AE91:AH91"/>
    <mergeCell ref="AE92:AH92"/>
    <mergeCell ref="AE93:AH93"/>
    <mergeCell ref="AE94:AH94"/>
    <mergeCell ref="AD95:AH95"/>
    <mergeCell ref="AD96:AH96"/>
    <mergeCell ref="AB101:AI101"/>
    <mergeCell ref="AE106:AG106"/>
    <mergeCell ref="AE107:AG107"/>
    <mergeCell ref="AB111:AI111"/>
  </mergeCells>
  <conditionalFormatting sqref="CR23 AE31:AE32">
    <cfRule type="cellIs" dxfId="65" priority="12" operator="equal">
      <formula>$CQ$23</formula>
    </cfRule>
  </conditionalFormatting>
  <conditionalFormatting sqref="CT23">
    <cfRule type="containsText" dxfId="64" priority="8" operator="containsText" text="1">
      <formula>NOT(ISERROR(SEARCH("1",CT23)))</formula>
    </cfRule>
    <cfRule type="cellIs" dxfId="63" priority="9" operator="equal">
      <formula>$CT$21</formula>
    </cfRule>
    <cfRule type="cellIs" dxfId="62" priority="10" operator="equal">
      <formula>$CT$21</formula>
    </cfRule>
    <cfRule type="cellIs" dxfId="61" priority="11" operator="equal">
      <formula>1</formula>
    </cfRule>
  </conditionalFormatting>
  <conditionalFormatting sqref="CR27">
    <cfRule type="cellIs" dxfId="60" priority="5" operator="equal">
      <formula>$CQ$27</formula>
    </cfRule>
    <cfRule type="cellIs" dxfId="59" priority="6" operator="equal">
      <formula>80</formula>
    </cfRule>
    <cfRule type="cellIs" dxfId="58" priority="7" operator="equal">
      <formula>$CQ$23</formula>
    </cfRule>
  </conditionalFormatting>
  <conditionalFormatting sqref="CT27">
    <cfRule type="containsText" dxfId="57" priority="1" operator="containsText" text="1">
      <formula>NOT(ISERROR(SEARCH("1",CT27)))</formula>
    </cfRule>
    <cfRule type="cellIs" dxfId="56" priority="2" operator="equal">
      <formula>$CT$21</formula>
    </cfRule>
    <cfRule type="cellIs" dxfId="55" priority="3" operator="equal">
      <formula>$CT$21</formula>
    </cfRule>
    <cfRule type="cellIs" dxfId="54" priority="4" operator="equal">
      <formula>1</formula>
    </cfRule>
  </conditionalFormatting>
  <conditionalFormatting sqref="AD44 AE45 AH45 AD57 AE58 AH58 AD70 AE71 AH70:AH71 AD83 AE84 AH84 AD96 AE97 AH97">
    <cfRule type="cellIs" dxfId="53" priority="13" operator="equal">
      <formula>$AU$56</formula>
    </cfRule>
  </conditionalFormatting>
  <conditionalFormatting sqref="AF45 AF58 AF71 AF84 AF97">
    <cfRule type="containsText" dxfId="52" priority="14" operator="containsText" text="0">
      <formula>NOT(ISERROR(SEARCH("0",AF45)))</formula>
    </cfRule>
    <cfRule type="cellIs" dxfId="51" priority="15" operator="equal">
      <formula>$AK$45</formula>
    </cfRule>
    <cfRule type="cellIs" dxfId="50" priority="16" operator="equal">
      <formula>$AJ$46</formula>
    </cfRule>
    <cfRule type="cellIs" dxfId="49" priority="17" operator="equal">
      <formula>0</formula>
    </cfRule>
    <cfRule type="cellIs" dxfId="48" priority="18" operator="equal">
      <formula>$AJ$46</formula>
    </cfRule>
    <cfRule type="cellIs" dxfId="47" priority="19" operator="equal">
      <formula>$AJ$46</formula>
    </cfRule>
    <cfRule type="cellIs" dxfId="46" priority="20" operator="equal">
      <formula>$AJ$42</formula>
    </cfRule>
    <cfRule type="cellIs" dxfId="45" priority="21" operator="equal">
      <formula>0</formula>
    </cfRule>
    <cfRule type="cellIs" dxfId="44" priority="22" operator="equal">
      <formula>$AU$56</formula>
    </cfRule>
  </conditionalFormatting>
  <dataValidations count="28">
    <dataValidation allowBlank="1" showInputMessage="1" showErrorMessage="1" promptTitle="Ecrire" prompt="Les choix de courses et les temps de récupération" sqref="AD37 AD50" xr:uid="{0A0C7AA1-9297-42E9-AC4F-8E3093B36789}"/>
    <dataValidation type="list" allowBlank="1" showInputMessage="1" showErrorMessage="1" sqref="AE3:AF3" xr:uid="{8516F3EB-44EE-4033-9E16-9FF09B2E2653}">
      <formula1>$AK$2:$AO$2</formula1>
    </dataValidation>
    <dataValidation type="list" allowBlank="1" showInputMessage="1" showErrorMessage="1" promptTitle="A compléter" sqref="AG3:AH3" xr:uid="{7CF0A2BD-5CDA-417F-848E-8D88F4F5A5DD}">
      <formula1>$AS$1:$AS$3</formula1>
    </dataValidation>
    <dataValidation type="list" allowBlank="1" showInputMessage="1" showErrorMessage="1" sqref="AD41 AD93 AD67 AD54 AD80" xr:uid="{A02637A6-F5BF-49F9-8713-DD3F257B0E2E}">
      <formula1>$AL$39:$AL$44</formula1>
    </dataValidation>
    <dataValidation type="list" allowBlank="1" showInputMessage="1" showErrorMessage="1" promptTitle="Chaleur / Respiration" sqref="AD39 AD91 AD65 AD78 AD52" xr:uid="{75C3C230-C5BB-4A38-95C4-61B23CC2297D}">
      <formula1>$AL$33:$AL$37</formula1>
    </dataValidation>
    <dataValidation type="list" allowBlank="1" showInputMessage="1" showErrorMessage="1" sqref="AD32" xr:uid="{6F23D7BB-AEDF-4A6A-9C2D-42775883C287}">
      <formula1>$AO$26:$CJ$26</formula1>
    </dataValidation>
    <dataValidation type="list" allowBlank="1" showInputMessage="1" showErrorMessage="1" sqref="AD31" xr:uid="{55FC1BAC-14EC-44F4-BCDB-B654BA14001C}">
      <formula1>$AO$4:$BP$4</formula1>
    </dataValidation>
    <dataValidation type="list" allowBlank="1" showInputMessage="1" showErrorMessage="1" sqref="AE17 AG14 AG11 AG8" xr:uid="{AE57CC75-9D6F-4E93-9183-42EE00721D5C}">
      <formula1>$AN$5:$AN$25</formula1>
    </dataValidation>
    <dataValidation type="list" allowBlank="1" showInputMessage="1" showErrorMessage="1" sqref="AD40 AD92 AD66 AD61 AD53 AD79" xr:uid="{C10EB027-32D0-4E13-99C8-42CCD6EBC5C4}">
      <formula1>$AK$46:$AK$51</formula1>
    </dataValidation>
    <dataValidation type="list" allowBlank="1" showInputMessage="1" showErrorMessage="1" sqref="AE61" xr:uid="{A3978701-85AC-4DB0-86F3-E6C8BCBE6CD7}">
      <formula1>$AK$33:$AK$39</formula1>
    </dataValidation>
    <dataValidation type="list" allowBlank="1" showInputMessage="1" showErrorMessage="1" sqref="AE79 AE92 AE53 AE66 AE40" xr:uid="{84E8FAE4-BBE3-4484-B65B-13DBD64878AC}">
      <formula1>$AL$54:$AL$59</formula1>
    </dataValidation>
    <dataValidation type="list" allowBlank="1" showInputMessage="1" showErrorMessage="1" sqref="AE77 AE90 AE51 AE64 AE38" xr:uid="{E5D3E6EA-E496-49C4-B36A-E356FF6122AC}">
      <formula1>$AU$55:$AZ$55</formula1>
    </dataValidation>
    <dataValidation type="list" allowBlank="1" showInputMessage="1" showErrorMessage="1" sqref="AD42 AD94 AD68 AD81 AD55" xr:uid="{6D94D32F-58AD-46B7-9817-950148FA8619}">
      <formula1>$AK$40:$AK$45</formula1>
    </dataValidation>
    <dataValidation type="list" allowBlank="1" showInputMessage="1" showErrorMessage="1" sqref="AG45 AG97 AG71 AG84 AG58" xr:uid="{587D3CEA-8ED2-4A1A-B462-3796B2B4287E}">
      <formula1>$AK$9:$AK$10</formula1>
    </dataValidation>
    <dataValidation type="list" allowBlank="1" showInputMessage="1" showErrorMessage="1" sqref="AF48 AG75 AG49 AG62 AG88 AG36:AH37" xr:uid="{64EC2A7B-BB79-4ECB-A32B-3A9DFC645AA7}">
      <formula1>$AJ$15:$AJ$19</formula1>
    </dataValidation>
    <dataValidation type="list" allowBlank="1" showInputMessage="1" showErrorMessage="1" sqref="AE42 AE94 AE55 AE68 AE81" xr:uid="{8BDF5416-684A-4245-A546-AFD35980776B}">
      <formula1>$AL$67:$AL$71</formula1>
    </dataValidation>
    <dataValidation type="list" allowBlank="1" showInputMessage="1" showErrorMessage="1" sqref="AD3" xr:uid="{DCBF453E-98FA-4430-884B-C4F8D89709AF}">
      <formula1>INDIRECT($AC$3)</formula1>
    </dataValidation>
    <dataValidation allowBlank="1" showInputMessage="1" showErrorMessage="1" promptTitle="double clic" prompt="Ecrire l'enchaînement des différentes courses (choisies) entrecoupé de récupérations actives" sqref="AD49 AD36 AD75 AD62 AD88" xr:uid="{1A90CFB1-798B-4DD9-A645-777C021DE246}"/>
    <dataValidation type="list" allowBlank="1" showInputMessage="1" showErrorMessage="1" sqref="CP25:CP26" xr:uid="{7B6DEB24-1C53-4813-89E6-6CAF70B22D37}">
      <formula1>$CL$4:$CL$54</formula1>
    </dataValidation>
    <dataValidation type="list" allowBlank="1" showInputMessage="1" showErrorMessage="1" promptTitle="ici" prompt="Choisir la distance réalisée dans la liste" sqref="CP24" xr:uid="{CAFB0544-BB64-435E-9227-C1D8AEE4C81A}">
      <formula1>$CL$4:$CL$54</formula1>
    </dataValidation>
    <dataValidation allowBlank="1" showInputMessage="1" showErrorMessage="1" promptTitle="double clic" prompt="Analyse de l'enchaînement de mes courses et voie(s) de progression" sqref="AD43 AD56 AD82 AD69 AD95" xr:uid="{0FC1A785-CB55-4D0E-97D7-6718F2413E0F}"/>
    <dataValidation allowBlank="1" showInputMessage="1" showErrorMessage="1" promptTitle="ici" prompt="Ecrire l'enchaînement des différentes courses (choisies) entrecoupé de récupérations actives" sqref="AD48" xr:uid="{70BDEAB7-DC12-40F7-9193-B58DCDD1F087}"/>
    <dataValidation type="list" allowBlank="1" showInputMessage="1" showErrorMessage="1" sqref="CQ23 CQ27" xr:uid="{05E8F04C-617B-49BB-B01B-590FDCDCFD1E}">
      <formula1>$AS$19:$AY$19</formula1>
    </dataValidation>
    <dataValidation type="list" allowBlank="1" showInputMessage="1" showErrorMessage="1" promptTitle="ici" prompt="choisir la distance réalisée dans la liste" sqref="CP23 CP27" xr:uid="{4DD12EA8-3AFB-4089-A24F-3D0584EB4956}">
      <formula1>$CK$4:$CK$31</formula1>
    </dataValidation>
    <dataValidation type="list" allowBlank="1" showInputMessage="1" showErrorMessage="1" promptTitle="ici" prompt="Choisir qui observe_x000a_Quel coureur observe ?" sqref="CP15" xr:uid="{AD7ACE28-92FC-45C2-A8FD-A5482222EF21}">
      <formula1>$CP$16:$CP$20</formula1>
    </dataValidation>
    <dataValidation allowBlank="1" showInputMessage="1" showErrorMessage="1" promptTitle="ici" prompt="écrire les sensations éprouvées et la fréquence cardiaque en fin de série(s)" sqref="AD14 AD11" xr:uid="{301CB32A-D9D2-4075-9744-846682B7A9C7}"/>
    <dataValidation allowBlank="1" showInputMessage="1" showErrorMessage="1" promptTitle="ici" prompt="écrire les sensations éprouvées lors de la leçon" sqref="AD8" xr:uid="{ADC94F0D-5A40-4E7C-B175-60AFEE46897D}"/>
    <dataValidation allowBlank="1" showInputMessage="1" showErrorMessage="1" promptTitle="ici" prompt="Bilan de la leçon précédente et objectif(s)" sqref="AD47:AE47 AD60:AE60 AD86:AE87 AD73:AE73 AD99:AE100" xr:uid="{7A4F0D5B-3017-43A4-9B10-B99F01A4CCF1}"/>
  </dataValidations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A58D696-06A3-4B31-9D2B-88FB8CCDB07D}">
          <x14:formula1>
            <xm:f>Parametres!$A$1:$I$1</xm:f>
          </x14:formula1>
          <xm:sqref>AC3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093E0-6EC0-4191-8613-032024B2844D}">
  <sheetPr>
    <tabColor theme="0"/>
  </sheetPr>
  <dimension ref="A1:CX515"/>
  <sheetViews>
    <sheetView showGridLines="0" topLeftCell="AB1" zoomScale="70" zoomScaleNormal="70" workbookViewId="0">
      <selection activeCell="AC1" sqref="AC1:AH1"/>
    </sheetView>
  </sheetViews>
  <sheetFormatPr baseColWidth="10" defaultColWidth="0" defaultRowHeight="20.100000000000001" customHeight="1" x14ac:dyDescent="0.25"/>
  <cols>
    <col min="1" max="1" width="7.140625" style="5" hidden="1" customWidth="1"/>
    <col min="2" max="2" width="14.140625" style="5" hidden="1" customWidth="1"/>
    <col min="3" max="3" width="52.28515625" style="5" hidden="1" customWidth="1"/>
    <col min="4" max="7" width="14.7109375" style="5" hidden="1" customWidth="1"/>
    <col min="8" max="8" width="18.85546875" style="5" hidden="1" customWidth="1"/>
    <col min="9" max="9" width="22.28515625" style="5" hidden="1" customWidth="1"/>
    <col min="10" max="10" width="33.28515625" style="5" hidden="1" customWidth="1"/>
    <col min="11" max="11" width="34.5703125" style="5" hidden="1" customWidth="1"/>
    <col min="12" max="12" width="0" style="5" hidden="1" customWidth="1"/>
    <col min="13" max="18" width="4.7109375" style="5" hidden="1" customWidth="1"/>
    <col min="19" max="24" width="20.7109375" style="5" hidden="1" customWidth="1"/>
    <col min="25" max="26" width="4.7109375" style="5" hidden="1" customWidth="1"/>
    <col min="27" max="27" width="11" style="5" hidden="1" customWidth="1"/>
    <col min="28" max="28" width="4.7109375" style="5" customWidth="1"/>
    <col min="29" max="29" width="17.28515625" style="5" customWidth="1"/>
    <col min="30" max="30" width="54.5703125" style="5" customWidth="1"/>
    <col min="31" max="34" width="15.7109375" style="5" customWidth="1"/>
    <col min="35" max="35" width="10.7109375" style="5" customWidth="1"/>
    <col min="36" max="80" width="10.7109375" style="5" hidden="1" customWidth="1"/>
    <col min="81" max="102" width="0" style="5" hidden="1" customWidth="1"/>
    <col min="103" max="16384" width="11.42578125" style="5" hidden="1"/>
  </cols>
  <sheetData>
    <row r="1" spans="1:102" ht="83.25" customHeight="1" thickBot="1" x14ac:dyDescent="0.3">
      <c r="A1" s="123" t="s">
        <v>130</v>
      </c>
      <c r="B1" s="123" t="s">
        <v>145</v>
      </c>
      <c r="C1" s="123" t="s">
        <v>131</v>
      </c>
      <c r="D1" s="123" t="s">
        <v>132</v>
      </c>
      <c r="E1" s="123" t="s">
        <v>135</v>
      </c>
      <c r="F1" s="123" t="s">
        <v>146</v>
      </c>
      <c r="G1" s="124">
        <v>0.01</v>
      </c>
      <c r="H1" s="123" t="s">
        <v>147</v>
      </c>
      <c r="I1" s="123" t="s">
        <v>148</v>
      </c>
      <c r="J1" s="123" t="s">
        <v>149</v>
      </c>
      <c r="K1" s="123" t="s">
        <v>136</v>
      </c>
      <c r="L1" s="123" t="s">
        <v>150</v>
      </c>
      <c r="M1" s="123" t="s">
        <v>158</v>
      </c>
      <c r="N1" s="123" t="s">
        <v>151</v>
      </c>
      <c r="O1" s="123" t="s">
        <v>152</v>
      </c>
      <c r="P1" s="123" t="s">
        <v>153</v>
      </c>
      <c r="Q1" s="123" t="s">
        <v>154</v>
      </c>
      <c r="R1" s="123" t="s">
        <v>155</v>
      </c>
      <c r="S1" s="123" t="s">
        <v>156</v>
      </c>
      <c r="T1" s="123" t="s">
        <v>157</v>
      </c>
      <c r="AB1" s="68"/>
      <c r="AC1" s="232" t="s">
        <v>144</v>
      </c>
      <c r="AD1" s="233"/>
      <c r="AE1" s="233"/>
      <c r="AF1" s="233"/>
      <c r="AG1" s="233"/>
      <c r="AH1" s="233"/>
      <c r="AI1" s="68"/>
      <c r="AJ1" s="7"/>
      <c r="AP1" s="10"/>
      <c r="AQ1" s="10"/>
      <c r="AR1" s="10"/>
      <c r="AS1" s="41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</row>
    <row r="2" spans="1:102" ht="24.75" customHeight="1" thickBot="1" x14ac:dyDescent="0.45">
      <c r="A2" s="5" t="s">
        <v>159</v>
      </c>
      <c r="B2" s="5">
        <f>AC3</f>
        <v>0</v>
      </c>
      <c r="C2" s="5">
        <f t="shared" ref="C2:E2" si="0">AD3</f>
        <v>0</v>
      </c>
      <c r="D2" s="5">
        <f t="shared" si="0"/>
        <v>0</v>
      </c>
      <c r="E2" s="5">
        <f t="shared" si="0"/>
        <v>0</v>
      </c>
      <c r="F2" s="5">
        <f>$AE$17</f>
        <v>12.5</v>
      </c>
      <c r="G2" s="5" t="str">
        <f>AE45</f>
        <v>4</v>
      </c>
      <c r="H2" s="5" t="str">
        <f t="shared" ref="H2:J2" si="1">AF45</f>
        <v>2</v>
      </c>
      <c r="I2" s="5">
        <f t="shared" si="1"/>
        <v>1</v>
      </c>
      <c r="J2" s="5" t="str">
        <f t="shared" si="1"/>
        <v>3</v>
      </c>
      <c r="K2" s="5">
        <f>$AE$106</f>
        <v>0</v>
      </c>
      <c r="L2" s="5">
        <f>$AE$107</f>
        <v>0</v>
      </c>
      <c r="AB2" s="68"/>
      <c r="AC2" s="120" t="s">
        <v>99</v>
      </c>
      <c r="AD2" s="120" t="s">
        <v>100</v>
      </c>
      <c r="AE2" s="221" t="s">
        <v>132</v>
      </c>
      <c r="AF2" s="221"/>
      <c r="AG2" s="221" t="s">
        <v>135</v>
      </c>
      <c r="AH2" s="221"/>
      <c r="AI2" s="68"/>
      <c r="AJ2" s="7"/>
      <c r="AK2" s="56"/>
      <c r="AL2" s="39" t="s">
        <v>120</v>
      </c>
      <c r="AM2" s="39" t="s">
        <v>121</v>
      </c>
      <c r="AN2" s="39" t="s">
        <v>122</v>
      </c>
      <c r="AO2" s="40" t="s">
        <v>123</v>
      </c>
      <c r="AP2" s="10"/>
      <c r="AQ2" s="10"/>
      <c r="AR2" s="10"/>
      <c r="AS2" s="57" t="s">
        <v>133</v>
      </c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pans="1:102" ht="39.950000000000003" customHeight="1" thickBot="1" x14ac:dyDescent="0.35">
      <c r="A3" s="5" t="s">
        <v>160</v>
      </c>
      <c r="F3" s="5">
        <f t="shared" ref="F3:F6" si="2">$AE$17</f>
        <v>12.5</v>
      </c>
      <c r="G3" s="5" t="str">
        <f>AE58</f>
        <v>DA</v>
      </c>
      <c r="H3" s="5" t="str">
        <f t="shared" ref="H3:J3" si="3">AF58</f>
        <v>0</v>
      </c>
      <c r="I3" s="5">
        <f t="shared" si="3"/>
        <v>1</v>
      </c>
      <c r="J3" s="5" t="str">
        <f t="shared" si="3"/>
        <v>3</v>
      </c>
      <c r="K3" s="5">
        <f t="shared" ref="K3:K6" si="4">$AE$106</f>
        <v>0</v>
      </c>
      <c r="L3" s="5">
        <f t="shared" ref="L3:L6" si="5">$AE$107</f>
        <v>0</v>
      </c>
      <c r="AB3" s="68"/>
      <c r="AC3" s="67"/>
      <c r="AD3" s="67"/>
      <c r="AE3" s="173"/>
      <c r="AF3" s="173"/>
      <c r="AG3" s="173"/>
      <c r="AH3" s="173"/>
      <c r="AI3" s="68"/>
      <c r="AJ3" s="90"/>
      <c r="AK3" s="10"/>
      <c r="AL3" s="20"/>
      <c r="AM3" s="10"/>
      <c r="AN3" s="20"/>
      <c r="AO3" s="7"/>
      <c r="AP3" s="7"/>
      <c r="AQ3" s="7"/>
      <c r="AR3" s="7"/>
      <c r="AS3" s="43" t="s">
        <v>134</v>
      </c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</row>
    <row r="4" spans="1:102" ht="15" customHeight="1" thickBot="1" x14ac:dyDescent="0.35">
      <c r="A4" s="5" t="s">
        <v>161</v>
      </c>
      <c r="F4" s="5">
        <f t="shared" si="2"/>
        <v>12.5</v>
      </c>
      <c r="G4" s="5" t="str">
        <f>AE71</f>
        <v>4</v>
      </c>
      <c r="H4" s="5" t="str">
        <f t="shared" ref="H4:J4" si="6">AF71</f>
        <v>0</v>
      </c>
      <c r="I4" s="5">
        <f t="shared" si="6"/>
        <v>1</v>
      </c>
      <c r="J4" s="5" t="str">
        <f t="shared" si="6"/>
        <v>3</v>
      </c>
      <c r="K4" s="5">
        <f t="shared" si="4"/>
        <v>0</v>
      </c>
      <c r="L4" s="5">
        <f t="shared" si="5"/>
        <v>0</v>
      </c>
      <c r="AB4" s="68"/>
      <c r="AC4" s="70"/>
      <c r="AD4" s="68"/>
      <c r="AE4" s="70"/>
      <c r="AF4" s="70"/>
      <c r="AG4" s="70"/>
      <c r="AH4" s="70"/>
      <c r="AI4" s="68"/>
      <c r="AJ4" s="90"/>
      <c r="AK4" s="10"/>
      <c r="AL4" s="45"/>
      <c r="AM4" s="46"/>
      <c r="AN4" s="46" t="s">
        <v>4</v>
      </c>
      <c r="AO4" s="46">
        <v>150</v>
      </c>
      <c r="AP4" s="46">
        <v>160</v>
      </c>
      <c r="AQ4" s="46">
        <v>175</v>
      </c>
      <c r="AR4" s="46">
        <v>185</v>
      </c>
      <c r="AS4" s="46">
        <v>200</v>
      </c>
      <c r="AT4" s="46">
        <v>210</v>
      </c>
      <c r="AU4" s="46">
        <v>225</v>
      </c>
      <c r="AV4" s="46">
        <v>235</v>
      </c>
      <c r="AW4" s="46">
        <v>250</v>
      </c>
      <c r="AX4" s="46">
        <v>260</v>
      </c>
      <c r="AY4" s="46">
        <v>275</v>
      </c>
      <c r="AZ4" s="46">
        <v>285</v>
      </c>
      <c r="BA4" s="46">
        <v>300</v>
      </c>
      <c r="BB4" s="46">
        <v>310</v>
      </c>
      <c r="BC4" s="46">
        <v>325</v>
      </c>
      <c r="BD4" s="46">
        <v>335</v>
      </c>
      <c r="BE4" s="46">
        <v>350</v>
      </c>
      <c r="BF4" s="46">
        <v>360</v>
      </c>
      <c r="BG4" s="46">
        <v>375</v>
      </c>
      <c r="BH4" s="46">
        <v>385</v>
      </c>
      <c r="BI4" s="46">
        <v>400</v>
      </c>
      <c r="BJ4" s="46">
        <v>410</v>
      </c>
      <c r="BK4" s="46">
        <v>425</v>
      </c>
      <c r="BL4" s="47">
        <v>435</v>
      </c>
      <c r="BM4" s="47">
        <v>450</v>
      </c>
      <c r="BN4" s="47">
        <v>460</v>
      </c>
      <c r="BO4" s="47">
        <v>475</v>
      </c>
      <c r="BP4" s="47">
        <v>485</v>
      </c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>
        <v>150</v>
      </c>
      <c r="CL4" s="48">
        <v>300</v>
      </c>
    </row>
    <row r="5" spans="1:102" ht="39.950000000000003" customHeight="1" x14ac:dyDescent="0.25">
      <c r="A5" s="5" t="s">
        <v>162</v>
      </c>
      <c r="F5" s="5">
        <f t="shared" si="2"/>
        <v>12.5</v>
      </c>
      <c r="G5" s="5" t="str">
        <f>AE84</f>
        <v>4</v>
      </c>
      <c r="H5" s="5" t="str">
        <f t="shared" ref="H5:J5" si="7">AF84</f>
        <v>4</v>
      </c>
      <c r="I5" s="5">
        <f t="shared" si="7"/>
        <v>1</v>
      </c>
      <c r="J5" s="5" t="str">
        <f t="shared" si="7"/>
        <v>3</v>
      </c>
      <c r="K5" s="5">
        <f t="shared" si="4"/>
        <v>0</v>
      </c>
      <c r="L5" s="5">
        <f t="shared" si="5"/>
        <v>0</v>
      </c>
      <c r="AB5" s="93"/>
      <c r="AC5" s="225" t="s">
        <v>139</v>
      </c>
      <c r="AD5" s="225"/>
      <c r="AE5" s="225"/>
      <c r="AF5" s="225"/>
      <c r="AG5" s="225"/>
      <c r="AH5" s="225"/>
      <c r="AI5" s="93"/>
      <c r="AJ5" s="9"/>
      <c r="AK5" s="10"/>
      <c r="AL5" s="49">
        <v>150</v>
      </c>
      <c r="AM5" s="45">
        <v>300</v>
      </c>
      <c r="AN5" s="58">
        <v>18</v>
      </c>
      <c r="AO5" s="59">
        <v>-75</v>
      </c>
      <c r="AP5" s="59">
        <v>-75</v>
      </c>
      <c r="AQ5" s="59">
        <v>-75</v>
      </c>
      <c r="AR5" s="59">
        <v>-75</v>
      </c>
      <c r="AS5" s="59">
        <v>-75</v>
      </c>
      <c r="AT5" s="59">
        <v>-75</v>
      </c>
      <c r="AU5" s="59">
        <v>-75</v>
      </c>
      <c r="AV5" s="59">
        <v>-75</v>
      </c>
      <c r="AW5" s="59">
        <v>-75</v>
      </c>
      <c r="AX5" s="59">
        <v>-75</v>
      </c>
      <c r="AY5" s="59">
        <v>-75</v>
      </c>
      <c r="AZ5" s="59">
        <v>-75</v>
      </c>
      <c r="BA5" s="59">
        <v>-75</v>
      </c>
      <c r="BB5" s="59">
        <v>-75</v>
      </c>
      <c r="BC5" s="59">
        <v>-75</v>
      </c>
      <c r="BD5" s="59">
        <v>75</v>
      </c>
      <c r="BE5" s="59">
        <v>75</v>
      </c>
      <c r="BF5" s="59">
        <v>80</v>
      </c>
      <c r="BG5" s="59">
        <v>80</v>
      </c>
      <c r="BH5" s="59">
        <v>85</v>
      </c>
      <c r="BI5" s="59">
        <v>85</v>
      </c>
      <c r="BJ5" s="59">
        <v>90</v>
      </c>
      <c r="BK5" s="59">
        <v>95</v>
      </c>
      <c r="BL5" s="60">
        <v>95</v>
      </c>
      <c r="BM5" s="60">
        <v>100</v>
      </c>
      <c r="BN5" s="60">
        <v>100</v>
      </c>
      <c r="BO5" s="60">
        <v>100</v>
      </c>
      <c r="BP5" s="60">
        <v>100</v>
      </c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>
        <v>160</v>
      </c>
      <c r="CL5" s="48">
        <v>310</v>
      </c>
    </row>
    <row r="6" spans="1:102" ht="15" customHeight="1" x14ac:dyDescent="0.3">
      <c r="A6" s="5" t="s">
        <v>163</v>
      </c>
      <c r="F6" s="5">
        <f t="shared" si="2"/>
        <v>12.5</v>
      </c>
      <c r="G6" s="5" t="str">
        <f>AE97</f>
        <v>4</v>
      </c>
      <c r="H6" s="5" t="str">
        <f t="shared" ref="H6:J6" si="8">AF97</f>
        <v>0</v>
      </c>
      <c r="I6" s="5">
        <f t="shared" si="8"/>
        <v>1</v>
      </c>
      <c r="J6" s="5" t="str">
        <f t="shared" si="8"/>
        <v>3</v>
      </c>
      <c r="K6" s="5">
        <f t="shared" si="4"/>
        <v>0</v>
      </c>
      <c r="L6" s="5">
        <f t="shared" si="5"/>
        <v>0</v>
      </c>
      <c r="AB6" s="68"/>
      <c r="AC6" s="71"/>
      <c r="AD6" s="71"/>
      <c r="AE6" s="72"/>
      <c r="AF6" s="71"/>
      <c r="AG6" s="70"/>
      <c r="AH6" s="70"/>
      <c r="AI6" s="68"/>
      <c r="AJ6" s="90"/>
      <c r="AK6" s="10"/>
      <c r="AL6" s="49">
        <v>160</v>
      </c>
      <c r="AM6" s="49">
        <v>310</v>
      </c>
      <c r="AN6" s="106">
        <v>17.5</v>
      </c>
      <c r="AO6" s="22">
        <v>-75</v>
      </c>
      <c r="AP6" s="22">
        <v>-75</v>
      </c>
      <c r="AQ6" s="22">
        <v>-75</v>
      </c>
      <c r="AR6" s="22">
        <v>-75</v>
      </c>
      <c r="AS6" s="22">
        <v>-75</v>
      </c>
      <c r="AT6" s="22">
        <v>-75</v>
      </c>
      <c r="AU6" s="22">
        <v>-75</v>
      </c>
      <c r="AV6" s="22">
        <v>-75</v>
      </c>
      <c r="AW6" s="22">
        <v>-75</v>
      </c>
      <c r="AX6" s="22">
        <v>-75</v>
      </c>
      <c r="AY6" s="22">
        <v>-75</v>
      </c>
      <c r="AZ6" s="22">
        <v>-75</v>
      </c>
      <c r="BA6" s="22">
        <v>-75</v>
      </c>
      <c r="BB6" s="22">
        <v>-75</v>
      </c>
      <c r="BC6" s="22">
        <v>75</v>
      </c>
      <c r="BD6" s="22">
        <v>75</v>
      </c>
      <c r="BE6" s="22">
        <v>80</v>
      </c>
      <c r="BF6" s="22">
        <v>80</v>
      </c>
      <c r="BG6" s="22">
        <v>85</v>
      </c>
      <c r="BH6" s="22">
        <v>85</v>
      </c>
      <c r="BI6" s="22">
        <v>90</v>
      </c>
      <c r="BJ6" s="22">
        <v>90</v>
      </c>
      <c r="BK6" s="22">
        <v>95</v>
      </c>
      <c r="BL6" s="44">
        <v>100</v>
      </c>
      <c r="BM6" s="44">
        <v>100</v>
      </c>
      <c r="BN6" s="44">
        <v>100</v>
      </c>
      <c r="BO6" s="44">
        <v>100</v>
      </c>
      <c r="BP6" s="44">
        <v>100</v>
      </c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>
        <v>175</v>
      </c>
      <c r="CL6" s="50">
        <v>325</v>
      </c>
    </row>
    <row r="7" spans="1:102" ht="39.950000000000003" customHeight="1" x14ac:dyDescent="0.3">
      <c r="AB7" s="68"/>
      <c r="AC7" s="234" t="s">
        <v>0</v>
      </c>
      <c r="AD7" s="208" t="s">
        <v>124</v>
      </c>
      <c r="AE7" s="208"/>
      <c r="AF7" s="208"/>
      <c r="AG7" s="209"/>
      <c r="AH7" s="86"/>
      <c r="AI7" s="68"/>
      <c r="AJ7" s="9"/>
      <c r="AK7" s="10"/>
      <c r="AL7" s="49">
        <v>175</v>
      </c>
      <c r="AM7" s="49">
        <v>325</v>
      </c>
      <c r="AN7" s="106">
        <v>17</v>
      </c>
      <c r="AO7" s="22">
        <v>-75</v>
      </c>
      <c r="AP7" s="22">
        <v>-75</v>
      </c>
      <c r="AQ7" s="22">
        <v>-75</v>
      </c>
      <c r="AR7" s="22">
        <v>-75</v>
      </c>
      <c r="AS7" s="22">
        <v>-75</v>
      </c>
      <c r="AT7" s="22">
        <v>-75</v>
      </c>
      <c r="AU7" s="22">
        <v>-75</v>
      </c>
      <c r="AV7" s="22">
        <v>-75</v>
      </c>
      <c r="AW7" s="22">
        <v>-75</v>
      </c>
      <c r="AX7" s="22">
        <v>-75</v>
      </c>
      <c r="AY7" s="22">
        <v>-75</v>
      </c>
      <c r="AZ7" s="22">
        <v>-75</v>
      </c>
      <c r="BA7" s="22">
        <v>-75</v>
      </c>
      <c r="BB7" s="22">
        <v>-75</v>
      </c>
      <c r="BC7" s="22">
        <v>75</v>
      </c>
      <c r="BD7" s="22">
        <v>75</v>
      </c>
      <c r="BE7" s="22">
        <v>80</v>
      </c>
      <c r="BF7" s="22">
        <v>85</v>
      </c>
      <c r="BG7" s="22">
        <v>85</v>
      </c>
      <c r="BH7" s="22">
        <v>90</v>
      </c>
      <c r="BI7" s="22">
        <v>90</v>
      </c>
      <c r="BJ7" s="22">
        <v>95</v>
      </c>
      <c r="BK7" s="22">
        <v>100</v>
      </c>
      <c r="BL7" s="44">
        <v>100</v>
      </c>
      <c r="BM7" s="44">
        <v>100</v>
      </c>
      <c r="BN7" s="44">
        <v>100</v>
      </c>
      <c r="BO7" s="44">
        <v>100</v>
      </c>
      <c r="BP7" s="44">
        <v>100</v>
      </c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>
        <v>185</v>
      </c>
      <c r="CL7" s="50">
        <v>335</v>
      </c>
    </row>
    <row r="8" spans="1:102" ht="39.950000000000003" customHeight="1" x14ac:dyDescent="0.3">
      <c r="AB8" s="68"/>
      <c r="AC8" s="234"/>
      <c r="AD8" s="224"/>
      <c r="AE8" s="224"/>
      <c r="AF8" s="224"/>
      <c r="AG8" s="85">
        <v>11.5</v>
      </c>
      <c r="AH8" s="87" t="s">
        <v>2</v>
      </c>
      <c r="AI8" s="68"/>
      <c r="AJ8" s="90"/>
      <c r="AK8" s="10"/>
      <c r="AL8" s="49">
        <v>185</v>
      </c>
      <c r="AM8" s="49">
        <v>335</v>
      </c>
      <c r="AN8" s="106">
        <v>16.5</v>
      </c>
      <c r="AO8" s="22">
        <v>-75</v>
      </c>
      <c r="AP8" s="22">
        <v>-75</v>
      </c>
      <c r="AQ8" s="22">
        <v>-75</v>
      </c>
      <c r="AR8" s="22">
        <v>-75</v>
      </c>
      <c r="AS8" s="22">
        <v>-75</v>
      </c>
      <c r="AT8" s="22">
        <v>-75</v>
      </c>
      <c r="AU8" s="22">
        <v>-75</v>
      </c>
      <c r="AV8" s="22">
        <v>-75</v>
      </c>
      <c r="AW8" s="22">
        <v>-75</v>
      </c>
      <c r="AX8" s="22">
        <v>-75</v>
      </c>
      <c r="AY8" s="22">
        <v>-75</v>
      </c>
      <c r="AZ8" s="22">
        <v>-75</v>
      </c>
      <c r="BA8" s="22">
        <v>-75</v>
      </c>
      <c r="BB8" s="22">
        <v>75</v>
      </c>
      <c r="BC8" s="22">
        <v>75</v>
      </c>
      <c r="BD8" s="22">
        <v>80</v>
      </c>
      <c r="BE8" s="22">
        <v>85</v>
      </c>
      <c r="BF8" s="22">
        <v>85</v>
      </c>
      <c r="BG8" s="22">
        <v>90</v>
      </c>
      <c r="BH8" s="22">
        <v>90</v>
      </c>
      <c r="BI8" s="22">
        <v>95</v>
      </c>
      <c r="BJ8" s="22">
        <v>100</v>
      </c>
      <c r="BK8" s="22">
        <v>100</v>
      </c>
      <c r="BL8" s="44">
        <v>100</v>
      </c>
      <c r="BM8" s="44">
        <v>100</v>
      </c>
      <c r="BN8" s="44">
        <v>100</v>
      </c>
      <c r="BO8" s="44">
        <v>100</v>
      </c>
      <c r="BP8" s="44">
        <v>100</v>
      </c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>
        <v>200</v>
      </c>
      <c r="CL8" s="50">
        <v>350</v>
      </c>
    </row>
    <row r="9" spans="1:102" ht="20.25" customHeight="1" x14ac:dyDescent="0.3">
      <c r="AB9" s="68"/>
      <c r="AC9" s="68"/>
      <c r="AD9" s="68"/>
      <c r="AE9" s="68"/>
      <c r="AF9" s="68"/>
      <c r="AG9" s="70"/>
      <c r="AH9" s="70"/>
      <c r="AI9" s="68"/>
      <c r="AJ9" s="90"/>
      <c r="AK9" s="10">
        <v>0</v>
      </c>
      <c r="AL9" s="49">
        <v>200</v>
      </c>
      <c r="AM9" s="49">
        <v>350</v>
      </c>
      <c r="AN9" s="106">
        <v>16</v>
      </c>
      <c r="AO9" s="22">
        <v>-75</v>
      </c>
      <c r="AP9" s="22">
        <v>-75</v>
      </c>
      <c r="AQ9" s="22">
        <v>-75</v>
      </c>
      <c r="AR9" s="22">
        <v>-75</v>
      </c>
      <c r="AS9" s="22">
        <v>-75</v>
      </c>
      <c r="AT9" s="22">
        <v>-75</v>
      </c>
      <c r="AU9" s="22">
        <v>-75</v>
      </c>
      <c r="AV9" s="22">
        <v>-75</v>
      </c>
      <c r="AW9" s="22">
        <v>-75</v>
      </c>
      <c r="AX9" s="22">
        <v>-75</v>
      </c>
      <c r="AY9" s="22">
        <v>-75</v>
      </c>
      <c r="AZ9" s="22">
        <v>-75</v>
      </c>
      <c r="BA9" s="22">
        <v>75</v>
      </c>
      <c r="BB9" s="22">
        <v>75</v>
      </c>
      <c r="BC9" s="22">
        <v>80</v>
      </c>
      <c r="BD9" s="22">
        <v>80</v>
      </c>
      <c r="BE9" s="22">
        <v>85</v>
      </c>
      <c r="BF9" s="22">
        <v>90</v>
      </c>
      <c r="BG9" s="22">
        <v>90</v>
      </c>
      <c r="BH9" s="22">
        <v>95</v>
      </c>
      <c r="BI9" s="22">
        <v>100</v>
      </c>
      <c r="BJ9" s="22">
        <v>100</v>
      </c>
      <c r="BK9" s="22">
        <v>100</v>
      </c>
      <c r="BL9" s="44">
        <v>100</v>
      </c>
      <c r="BM9" s="44">
        <v>100</v>
      </c>
      <c r="BN9" s="44">
        <v>100</v>
      </c>
      <c r="BO9" s="44">
        <v>100</v>
      </c>
      <c r="BP9" s="44">
        <v>100</v>
      </c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>
        <v>210</v>
      </c>
      <c r="CL9" s="50">
        <v>360</v>
      </c>
    </row>
    <row r="10" spans="1:102" ht="39.950000000000003" customHeight="1" x14ac:dyDescent="0.3">
      <c r="AB10" s="68"/>
      <c r="AC10" s="234" t="s">
        <v>63</v>
      </c>
      <c r="AD10" s="208" t="s">
        <v>125</v>
      </c>
      <c r="AE10" s="208"/>
      <c r="AF10" s="208"/>
      <c r="AG10" s="209"/>
      <c r="AH10" s="86"/>
      <c r="AI10" s="68"/>
      <c r="AJ10" s="90"/>
      <c r="AK10" s="10">
        <v>1</v>
      </c>
      <c r="AL10" s="49">
        <v>210</v>
      </c>
      <c r="AM10" s="49">
        <v>360</v>
      </c>
      <c r="AN10" s="106">
        <v>15.5</v>
      </c>
      <c r="AO10" s="22">
        <v>-75</v>
      </c>
      <c r="AP10" s="22">
        <v>-75</v>
      </c>
      <c r="AQ10" s="22">
        <v>-75</v>
      </c>
      <c r="AR10" s="22">
        <v>-75</v>
      </c>
      <c r="AS10" s="22">
        <v>-75</v>
      </c>
      <c r="AT10" s="22">
        <v>-75</v>
      </c>
      <c r="AU10" s="22">
        <v>-75</v>
      </c>
      <c r="AV10" s="22">
        <v>-75</v>
      </c>
      <c r="AW10" s="22">
        <v>-75</v>
      </c>
      <c r="AX10" s="22">
        <v>-75</v>
      </c>
      <c r="AY10" s="22">
        <v>-75</v>
      </c>
      <c r="AZ10" s="22">
        <v>-75</v>
      </c>
      <c r="BA10" s="22">
        <v>75</v>
      </c>
      <c r="BB10" s="22">
        <v>80</v>
      </c>
      <c r="BC10" s="22">
        <v>80</v>
      </c>
      <c r="BD10" s="22">
        <v>85</v>
      </c>
      <c r="BE10" s="22">
        <v>90</v>
      </c>
      <c r="BF10" s="22">
        <v>90</v>
      </c>
      <c r="BG10" s="22">
        <v>95</v>
      </c>
      <c r="BH10" s="22">
        <v>100</v>
      </c>
      <c r="BI10" s="22">
        <v>100</v>
      </c>
      <c r="BJ10" s="22">
        <v>100</v>
      </c>
      <c r="BK10" s="22">
        <v>100</v>
      </c>
      <c r="BL10" s="44">
        <v>100</v>
      </c>
      <c r="BM10" s="44">
        <v>100</v>
      </c>
      <c r="BN10" s="44">
        <v>100</v>
      </c>
      <c r="BO10" s="44">
        <v>100</v>
      </c>
      <c r="BP10" s="44">
        <v>100</v>
      </c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>
        <v>225</v>
      </c>
      <c r="CL10" s="50">
        <v>375</v>
      </c>
    </row>
    <row r="11" spans="1:102" ht="39.950000000000003" customHeight="1" x14ac:dyDescent="0.3">
      <c r="AB11" s="68"/>
      <c r="AC11" s="234"/>
      <c r="AD11" s="224"/>
      <c r="AE11" s="224"/>
      <c r="AF11" s="224"/>
      <c r="AG11" s="85">
        <v>12</v>
      </c>
      <c r="AH11" s="88" t="s">
        <v>2</v>
      </c>
      <c r="AI11" s="68"/>
      <c r="AJ11" s="90"/>
      <c r="AK11" s="10"/>
      <c r="AL11" s="49">
        <v>225</v>
      </c>
      <c r="AM11" s="49">
        <v>375</v>
      </c>
      <c r="AN11" s="106">
        <v>15</v>
      </c>
      <c r="AO11" s="22">
        <v>-75</v>
      </c>
      <c r="AP11" s="22">
        <v>-75</v>
      </c>
      <c r="AQ11" s="22">
        <v>-75</v>
      </c>
      <c r="AR11" s="22">
        <v>-75</v>
      </c>
      <c r="AS11" s="22">
        <v>-75</v>
      </c>
      <c r="AT11" s="22">
        <v>-75</v>
      </c>
      <c r="AU11" s="22">
        <v>-75</v>
      </c>
      <c r="AV11" s="22">
        <v>-75</v>
      </c>
      <c r="AW11" s="22">
        <v>-75</v>
      </c>
      <c r="AX11" s="22">
        <v>-75</v>
      </c>
      <c r="AY11" s="22">
        <v>-75</v>
      </c>
      <c r="AZ11" s="22">
        <v>75</v>
      </c>
      <c r="BA11" s="22">
        <v>80</v>
      </c>
      <c r="BB11" s="22">
        <v>80</v>
      </c>
      <c r="BC11" s="22">
        <v>85</v>
      </c>
      <c r="BD11" s="22">
        <v>85</v>
      </c>
      <c r="BE11" s="22">
        <v>90</v>
      </c>
      <c r="BF11" s="22">
        <v>95</v>
      </c>
      <c r="BG11" s="22">
        <v>100</v>
      </c>
      <c r="BH11" s="22">
        <v>100</v>
      </c>
      <c r="BI11" s="22">
        <v>100</v>
      </c>
      <c r="BJ11" s="22">
        <v>100</v>
      </c>
      <c r="BK11" s="22">
        <v>100</v>
      </c>
      <c r="BL11" s="44">
        <v>100</v>
      </c>
      <c r="BM11" s="44">
        <v>100</v>
      </c>
      <c r="BN11" s="44">
        <v>100</v>
      </c>
      <c r="BO11" s="44">
        <v>100</v>
      </c>
      <c r="BP11" s="44">
        <v>100</v>
      </c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>
        <v>235</v>
      </c>
      <c r="CL11" s="50">
        <v>385</v>
      </c>
    </row>
    <row r="12" spans="1:102" ht="23.25" customHeight="1" x14ac:dyDescent="0.3">
      <c r="AB12" s="68"/>
      <c r="AC12" s="68"/>
      <c r="AD12" s="68"/>
      <c r="AE12" s="68"/>
      <c r="AF12" s="68"/>
      <c r="AG12" s="68"/>
      <c r="AH12" s="70"/>
      <c r="AI12" s="68"/>
      <c r="AJ12" s="90"/>
      <c r="AK12" s="10"/>
      <c r="AL12" s="49">
        <v>235</v>
      </c>
      <c r="AM12" s="49">
        <v>385</v>
      </c>
      <c r="AN12" s="106">
        <v>14.5</v>
      </c>
      <c r="AO12" s="22">
        <v>-75</v>
      </c>
      <c r="AP12" s="22">
        <v>-75</v>
      </c>
      <c r="AQ12" s="22">
        <v>-75</v>
      </c>
      <c r="AR12" s="22">
        <v>-75</v>
      </c>
      <c r="AS12" s="22">
        <v>-75</v>
      </c>
      <c r="AT12" s="22">
        <v>-75</v>
      </c>
      <c r="AU12" s="22">
        <v>-75</v>
      </c>
      <c r="AV12" s="22">
        <v>-75</v>
      </c>
      <c r="AW12" s="22">
        <v>-75</v>
      </c>
      <c r="AX12" s="22">
        <v>-75</v>
      </c>
      <c r="AY12" s="22">
        <v>75</v>
      </c>
      <c r="AZ12" s="22">
        <v>75</v>
      </c>
      <c r="BA12" s="22">
        <v>80</v>
      </c>
      <c r="BB12" s="22">
        <v>85</v>
      </c>
      <c r="BC12" s="22">
        <v>90</v>
      </c>
      <c r="BD12" s="22">
        <v>90</v>
      </c>
      <c r="BE12" s="22">
        <v>95</v>
      </c>
      <c r="BF12" s="22">
        <v>95</v>
      </c>
      <c r="BG12" s="22">
        <v>100</v>
      </c>
      <c r="BH12" s="22">
        <v>100</v>
      </c>
      <c r="BI12" s="22">
        <v>100</v>
      </c>
      <c r="BJ12" s="22">
        <v>100</v>
      </c>
      <c r="BK12" s="22">
        <v>100</v>
      </c>
      <c r="BL12" s="44">
        <v>100</v>
      </c>
      <c r="BM12" s="44">
        <v>100</v>
      </c>
      <c r="BN12" s="44">
        <v>100</v>
      </c>
      <c r="BO12" s="44">
        <v>100</v>
      </c>
      <c r="BP12" s="44">
        <v>100</v>
      </c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>
        <v>250</v>
      </c>
      <c r="CL12" s="50">
        <v>400</v>
      </c>
    </row>
    <row r="13" spans="1:102" ht="39.950000000000003" customHeight="1" x14ac:dyDescent="0.3">
      <c r="AB13" s="68"/>
      <c r="AC13" s="235" t="s">
        <v>1</v>
      </c>
      <c r="AD13" s="208" t="s">
        <v>125</v>
      </c>
      <c r="AE13" s="208"/>
      <c r="AF13" s="208"/>
      <c r="AG13" s="209"/>
      <c r="AH13" s="86"/>
      <c r="AI13" s="68"/>
      <c r="AJ13" s="90"/>
      <c r="AK13" s="10"/>
      <c r="AL13" s="49">
        <v>250</v>
      </c>
      <c r="AM13" s="49">
        <v>400</v>
      </c>
      <c r="AN13" s="106">
        <v>14</v>
      </c>
      <c r="AO13" s="22">
        <v>-75</v>
      </c>
      <c r="AP13" s="22">
        <v>-75</v>
      </c>
      <c r="AQ13" s="22">
        <v>-75</v>
      </c>
      <c r="AR13" s="22">
        <v>-75</v>
      </c>
      <c r="AS13" s="22">
        <v>-75</v>
      </c>
      <c r="AT13" s="22">
        <v>-75</v>
      </c>
      <c r="AU13" s="22">
        <v>-75</v>
      </c>
      <c r="AV13" s="22">
        <v>-75</v>
      </c>
      <c r="AW13" s="22">
        <v>-75</v>
      </c>
      <c r="AX13" s="22">
        <v>-75</v>
      </c>
      <c r="AY13" s="22">
        <v>75</v>
      </c>
      <c r="AZ13" s="22">
        <v>80</v>
      </c>
      <c r="BA13" s="22">
        <v>85</v>
      </c>
      <c r="BB13" s="22">
        <v>85</v>
      </c>
      <c r="BC13" s="22">
        <v>90</v>
      </c>
      <c r="BD13" s="22">
        <v>95</v>
      </c>
      <c r="BE13" s="22">
        <v>100</v>
      </c>
      <c r="BF13" s="22">
        <v>100</v>
      </c>
      <c r="BG13" s="22">
        <v>100</v>
      </c>
      <c r="BH13" s="22">
        <v>100</v>
      </c>
      <c r="BI13" s="22">
        <v>100</v>
      </c>
      <c r="BJ13" s="22">
        <v>100</v>
      </c>
      <c r="BK13" s="22">
        <v>100</v>
      </c>
      <c r="BL13" s="44">
        <v>100</v>
      </c>
      <c r="BM13" s="44">
        <v>100</v>
      </c>
      <c r="BN13" s="44">
        <v>100</v>
      </c>
      <c r="BO13" s="44">
        <v>100</v>
      </c>
      <c r="BP13" s="44">
        <v>100</v>
      </c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>
        <v>260</v>
      </c>
      <c r="CL13" s="50">
        <v>410</v>
      </c>
    </row>
    <row r="14" spans="1:102" ht="39.950000000000003" customHeight="1" x14ac:dyDescent="0.3">
      <c r="AB14" s="68"/>
      <c r="AC14" s="236"/>
      <c r="AD14" s="224"/>
      <c r="AE14" s="224"/>
      <c r="AF14" s="224"/>
      <c r="AG14" s="85"/>
      <c r="AH14" s="89" t="s">
        <v>2</v>
      </c>
      <c r="AI14" s="68"/>
      <c r="AJ14" s="90"/>
      <c r="AK14" s="10"/>
      <c r="AL14" s="49">
        <v>260</v>
      </c>
      <c r="AM14" s="49">
        <v>410</v>
      </c>
      <c r="AN14" s="106">
        <v>13.5</v>
      </c>
      <c r="AO14" s="22">
        <v>-75</v>
      </c>
      <c r="AP14" s="22">
        <v>-75</v>
      </c>
      <c r="AQ14" s="22">
        <v>-75</v>
      </c>
      <c r="AR14" s="22">
        <v>-75</v>
      </c>
      <c r="AS14" s="22">
        <v>-75</v>
      </c>
      <c r="AT14" s="22">
        <v>-75</v>
      </c>
      <c r="AU14" s="22">
        <v>-75</v>
      </c>
      <c r="AV14" s="22">
        <v>-75</v>
      </c>
      <c r="AW14" s="22">
        <v>75</v>
      </c>
      <c r="AX14" s="22">
        <v>75</v>
      </c>
      <c r="AY14" s="22">
        <v>80</v>
      </c>
      <c r="AZ14" s="22">
        <v>85</v>
      </c>
      <c r="BA14" s="22">
        <v>90</v>
      </c>
      <c r="BB14" s="22">
        <v>90</v>
      </c>
      <c r="BC14" s="22">
        <v>95</v>
      </c>
      <c r="BD14" s="22">
        <v>100</v>
      </c>
      <c r="BE14" s="22">
        <v>100</v>
      </c>
      <c r="BF14" s="22">
        <v>100</v>
      </c>
      <c r="BG14" s="22">
        <v>100</v>
      </c>
      <c r="BH14" s="22">
        <v>100</v>
      </c>
      <c r="BI14" s="22">
        <v>100</v>
      </c>
      <c r="BJ14" s="22">
        <v>100</v>
      </c>
      <c r="BK14" s="22">
        <v>100</v>
      </c>
      <c r="BL14" s="44">
        <v>100</v>
      </c>
      <c r="BM14" s="44">
        <v>100</v>
      </c>
      <c r="BN14" s="44">
        <v>100</v>
      </c>
      <c r="BO14" s="44">
        <v>100</v>
      </c>
      <c r="BP14" s="44">
        <v>100</v>
      </c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>
        <v>275</v>
      </c>
      <c r="CL14" s="50">
        <v>425</v>
      </c>
      <c r="CN14" s="23" t="s">
        <v>11</v>
      </c>
      <c r="CO14" s="23" t="s">
        <v>12</v>
      </c>
      <c r="CP14" s="23" t="s">
        <v>22</v>
      </c>
      <c r="CQ14" s="37" t="s">
        <v>23</v>
      </c>
      <c r="CR14" s="37"/>
      <c r="CS14" s="24">
        <f>SUM(CR15,CR16,CR17,CR18,CR19)</f>
        <v>3</v>
      </c>
      <c r="CT14" s="25" t="s">
        <v>24</v>
      </c>
    </row>
    <row r="15" spans="1:102" ht="15" customHeight="1" x14ac:dyDescent="0.3">
      <c r="AB15" s="68"/>
      <c r="AC15" s="70"/>
      <c r="AD15" s="68"/>
      <c r="AE15" s="68"/>
      <c r="AF15" s="68"/>
      <c r="AG15" s="68"/>
      <c r="AH15" s="68"/>
      <c r="AI15" s="68"/>
      <c r="AJ15" s="91" t="s">
        <v>83</v>
      </c>
      <c r="AK15" s="10"/>
      <c r="AL15" s="49">
        <v>275</v>
      </c>
      <c r="AM15" s="49">
        <v>425</v>
      </c>
      <c r="AN15" s="106">
        <v>13</v>
      </c>
      <c r="AO15" s="22">
        <v>-75</v>
      </c>
      <c r="AP15" s="22">
        <v>-75</v>
      </c>
      <c r="AQ15" s="22">
        <v>-75</v>
      </c>
      <c r="AR15" s="22">
        <v>-75</v>
      </c>
      <c r="AS15" s="22">
        <v>-75</v>
      </c>
      <c r="AT15" s="22">
        <v>-75</v>
      </c>
      <c r="AU15" s="22">
        <v>-75</v>
      </c>
      <c r="AV15" s="22">
        <v>-75</v>
      </c>
      <c r="AW15" s="22">
        <v>75</v>
      </c>
      <c r="AX15" s="22">
        <v>80</v>
      </c>
      <c r="AY15" s="22">
        <v>85</v>
      </c>
      <c r="AZ15" s="22">
        <v>85</v>
      </c>
      <c r="BA15" s="22">
        <v>90</v>
      </c>
      <c r="BB15" s="22">
        <v>95</v>
      </c>
      <c r="BC15" s="22">
        <v>100</v>
      </c>
      <c r="BD15" s="22">
        <v>100</v>
      </c>
      <c r="BE15" s="22">
        <v>100</v>
      </c>
      <c r="BF15" s="22">
        <v>100</v>
      </c>
      <c r="BG15" s="22">
        <v>100</v>
      </c>
      <c r="BH15" s="22">
        <v>100</v>
      </c>
      <c r="BI15" s="22">
        <v>100</v>
      </c>
      <c r="BJ15" s="22">
        <v>100</v>
      </c>
      <c r="BK15" s="22">
        <v>100</v>
      </c>
      <c r="BL15" s="44">
        <v>100</v>
      </c>
      <c r="BM15" s="44">
        <v>100</v>
      </c>
      <c r="BN15" s="44">
        <v>100</v>
      </c>
      <c r="BO15" s="44">
        <v>100</v>
      </c>
      <c r="BP15" s="44">
        <v>100</v>
      </c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>
        <v>285</v>
      </c>
      <c r="CL15" s="50">
        <v>435</v>
      </c>
      <c r="CN15" s="26"/>
      <c r="CO15" s="26"/>
      <c r="CP15" s="26"/>
      <c r="CQ15" s="26"/>
      <c r="CR15" s="26">
        <f>IF(CR23=CQ23,1,0)</f>
        <v>0</v>
      </c>
      <c r="CS15" s="26"/>
      <c r="CT15" s="26"/>
    </row>
    <row r="16" spans="1:102" ht="39.950000000000003" customHeight="1" thickBot="1" x14ac:dyDescent="0.35">
      <c r="AB16" s="68"/>
      <c r="AC16" s="68"/>
      <c r="AD16" s="68"/>
      <c r="AE16" s="214" t="s">
        <v>3</v>
      </c>
      <c r="AF16" s="215"/>
      <c r="AG16" s="216"/>
      <c r="AH16" s="68"/>
      <c r="AI16" s="68"/>
      <c r="AJ16" s="91" t="s">
        <v>84</v>
      </c>
      <c r="AK16" s="10"/>
      <c r="AL16" s="49">
        <v>285</v>
      </c>
      <c r="AM16" s="49">
        <v>435</v>
      </c>
      <c r="AN16" s="106">
        <v>12.5</v>
      </c>
      <c r="AO16" s="22">
        <v>-75</v>
      </c>
      <c r="AP16" s="22">
        <v>-75</v>
      </c>
      <c r="AQ16" s="22">
        <v>-75</v>
      </c>
      <c r="AR16" s="22">
        <v>-75</v>
      </c>
      <c r="AS16" s="22">
        <v>-75</v>
      </c>
      <c r="AT16" s="22">
        <v>-75</v>
      </c>
      <c r="AU16" s="22">
        <v>-75</v>
      </c>
      <c r="AV16" s="22">
        <v>75</v>
      </c>
      <c r="AW16" s="22">
        <v>80</v>
      </c>
      <c r="AX16" s="22">
        <v>80</v>
      </c>
      <c r="AY16" s="22">
        <v>85</v>
      </c>
      <c r="AZ16" s="22">
        <v>90</v>
      </c>
      <c r="BA16" s="22">
        <v>95</v>
      </c>
      <c r="BB16" s="22">
        <v>100</v>
      </c>
      <c r="BC16" s="22">
        <v>100</v>
      </c>
      <c r="BD16" s="22">
        <v>100</v>
      </c>
      <c r="BE16" s="22">
        <v>100</v>
      </c>
      <c r="BF16" s="22">
        <v>100</v>
      </c>
      <c r="BG16" s="22">
        <v>100</v>
      </c>
      <c r="BH16" s="22">
        <v>100</v>
      </c>
      <c r="BI16" s="22">
        <v>100</v>
      </c>
      <c r="BJ16" s="22">
        <v>100</v>
      </c>
      <c r="BK16" s="22">
        <v>100</v>
      </c>
      <c r="BL16" s="44">
        <v>100</v>
      </c>
      <c r="BM16" s="44">
        <v>100</v>
      </c>
      <c r="BN16" s="44">
        <v>100</v>
      </c>
      <c r="BO16" s="44">
        <v>100</v>
      </c>
      <c r="BP16" s="44">
        <v>100</v>
      </c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>
        <v>300</v>
      </c>
      <c r="CL16" s="50">
        <v>450</v>
      </c>
      <c r="CN16" s="6"/>
      <c r="CO16" s="6"/>
      <c r="CP16" s="6" t="s">
        <v>6</v>
      </c>
      <c r="CQ16" s="6"/>
      <c r="CR16" s="6">
        <f>IF(CR24=CQ24,1,0)</f>
        <v>1</v>
      </c>
      <c r="CS16" s="6"/>
      <c r="CT16" s="6"/>
    </row>
    <row r="17" spans="28:98" ht="39.950000000000003" customHeight="1" thickBot="1" x14ac:dyDescent="0.35">
      <c r="AB17" s="68"/>
      <c r="AC17" s="68"/>
      <c r="AD17" s="68"/>
      <c r="AE17" s="218">
        <v>12.5</v>
      </c>
      <c r="AF17" s="219"/>
      <c r="AG17" s="220"/>
      <c r="AH17" s="94" t="s">
        <v>2</v>
      </c>
      <c r="AI17" s="68"/>
      <c r="AJ17" s="91" t="s">
        <v>85</v>
      </c>
      <c r="AK17" s="10"/>
      <c r="AL17" s="49">
        <v>300</v>
      </c>
      <c r="AM17" s="49">
        <v>450</v>
      </c>
      <c r="AN17" s="106">
        <v>12</v>
      </c>
      <c r="AO17" s="22">
        <v>-75</v>
      </c>
      <c r="AP17" s="22">
        <v>-75</v>
      </c>
      <c r="AQ17" s="22">
        <v>-75</v>
      </c>
      <c r="AR17" s="22">
        <v>-75</v>
      </c>
      <c r="AS17" s="22">
        <v>-75</v>
      </c>
      <c r="AT17" s="22">
        <v>-75</v>
      </c>
      <c r="AU17" s="22">
        <v>75</v>
      </c>
      <c r="AV17" s="22">
        <v>75</v>
      </c>
      <c r="AW17" s="22">
        <v>80</v>
      </c>
      <c r="AX17" s="22">
        <v>85</v>
      </c>
      <c r="AY17" s="22">
        <v>90</v>
      </c>
      <c r="AZ17" s="22">
        <v>95</v>
      </c>
      <c r="BA17" s="22">
        <v>100</v>
      </c>
      <c r="BB17" s="22">
        <v>100</v>
      </c>
      <c r="BC17" s="22">
        <v>100</v>
      </c>
      <c r="BD17" s="22">
        <v>100</v>
      </c>
      <c r="BE17" s="22">
        <v>100</v>
      </c>
      <c r="BF17" s="22">
        <v>100</v>
      </c>
      <c r="BG17" s="22">
        <v>100</v>
      </c>
      <c r="BH17" s="22">
        <v>100</v>
      </c>
      <c r="BI17" s="22">
        <v>100</v>
      </c>
      <c r="BJ17" s="22">
        <v>100</v>
      </c>
      <c r="BK17" s="22">
        <v>100</v>
      </c>
      <c r="BL17" s="44">
        <v>100</v>
      </c>
      <c r="BM17" s="44">
        <v>100</v>
      </c>
      <c r="BN17" s="44">
        <v>100</v>
      </c>
      <c r="BO17" s="44">
        <v>100</v>
      </c>
      <c r="BP17" s="44">
        <v>100</v>
      </c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>
        <v>310</v>
      </c>
      <c r="CL17" s="50">
        <v>460</v>
      </c>
      <c r="CN17" s="6"/>
      <c r="CO17" s="6"/>
      <c r="CP17" s="6" t="s">
        <v>7</v>
      </c>
      <c r="CQ17" s="6"/>
      <c r="CR17" s="6">
        <f>IF(CR25=CQ25,1,0)</f>
        <v>1</v>
      </c>
      <c r="CS17" s="6"/>
      <c r="CT17" s="6"/>
    </row>
    <row r="18" spans="28:98" ht="18.75" customHeight="1" x14ac:dyDescent="0.3">
      <c r="AB18" s="68"/>
      <c r="AC18" s="68"/>
      <c r="AD18" s="68"/>
      <c r="AE18" s="68"/>
      <c r="AF18" s="68"/>
      <c r="AG18" s="68"/>
      <c r="AH18" s="68"/>
      <c r="AI18" s="68"/>
      <c r="AJ18" s="91" t="s">
        <v>86</v>
      </c>
      <c r="AK18" s="10"/>
      <c r="AL18" s="49">
        <v>310</v>
      </c>
      <c r="AM18" s="49">
        <v>460</v>
      </c>
      <c r="AN18" s="106">
        <v>11.5</v>
      </c>
      <c r="AO18" s="22">
        <v>-75</v>
      </c>
      <c r="AP18" s="22">
        <v>-75</v>
      </c>
      <c r="AQ18" s="22">
        <v>-75</v>
      </c>
      <c r="AR18" s="22">
        <v>-75</v>
      </c>
      <c r="AS18" s="22">
        <v>-75</v>
      </c>
      <c r="AT18" s="22">
        <v>-75</v>
      </c>
      <c r="AU18" s="22">
        <v>75</v>
      </c>
      <c r="AV18" s="22">
        <v>80</v>
      </c>
      <c r="AW18" s="22">
        <v>85</v>
      </c>
      <c r="AX18" s="22">
        <v>90</v>
      </c>
      <c r="AY18" s="22">
        <v>95</v>
      </c>
      <c r="AZ18" s="22">
        <v>100</v>
      </c>
      <c r="BA18" s="22">
        <v>100</v>
      </c>
      <c r="BB18" s="22">
        <v>100</v>
      </c>
      <c r="BC18" s="22">
        <v>100</v>
      </c>
      <c r="BD18" s="22">
        <v>100</v>
      </c>
      <c r="BE18" s="22">
        <v>100</v>
      </c>
      <c r="BF18" s="22">
        <v>100</v>
      </c>
      <c r="BG18" s="22">
        <v>100</v>
      </c>
      <c r="BH18" s="22">
        <v>100</v>
      </c>
      <c r="BI18" s="22">
        <v>100</v>
      </c>
      <c r="BJ18" s="22">
        <v>100</v>
      </c>
      <c r="BK18" s="22">
        <v>100</v>
      </c>
      <c r="BL18" s="44">
        <v>100</v>
      </c>
      <c r="BM18" s="44">
        <v>100</v>
      </c>
      <c r="BN18" s="44">
        <v>100</v>
      </c>
      <c r="BO18" s="44">
        <v>100</v>
      </c>
      <c r="BP18" s="44">
        <v>100</v>
      </c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>
        <v>325</v>
      </c>
      <c r="CL18" s="50">
        <v>475</v>
      </c>
      <c r="CN18" s="6"/>
      <c r="CO18" s="6"/>
      <c r="CP18" s="6" t="s">
        <v>8</v>
      </c>
      <c r="CQ18" s="6"/>
      <c r="CR18" s="6">
        <f>IF(CR26=CQ26,1,0)</f>
        <v>1</v>
      </c>
      <c r="CS18" s="6"/>
      <c r="CT18" s="6"/>
    </row>
    <row r="19" spans="28:98" ht="39.75" hidden="1" customHeight="1" x14ac:dyDescent="0.3">
      <c r="AB19" s="68"/>
      <c r="AC19" s="68"/>
      <c r="AD19" s="68"/>
      <c r="AE19" s="68"/>
      <c r="AF19" s="68"/>
      <c r="AG19" s="68"/>
      <c r="AH19" s="68"/>
      <c r="AI19" s="68"/>
      <c r="AJ19" s="91" t="s">
        <v>87</v>
      </c>
      <c r="AK19" s="10"/>
      <c r="AL19" s="49">
        <v>325</v>
      </c>
      <c r="AM19" s="49">
        <v>475</v>
      </c>
      <c r="AN19" s="106">
        <v>11</v>
      </c>
      <c r="AO19" s="22">
        <v>-75</v>
      </c>
      <c r="AP19" s="22">
        <v>-75</v>
      </c>
      <c r="AQ19" s="22">
        <v>-75</v>
      </c>
      <c r="AR19" s="22">
        <v>-75</v>
      </c>
      <c r="AS19" s="22">
        <v>-75</v>
      </c>
      <c r="AT19" s="22">
        <v>75</v>
      </c>
      <c r="AU19" s="22">
        <v>80</v>
      </c>
      <c r="AV19" s="22">
        <v>85</v>
      </c>
      <c r="AW19" s="22">
        <v>90</v>
      </c>
      <c r="AX19" s="22">
        <v>95</v>
      </c>
      <c r="AY19" s="22">
        <v>100</v>
      </c>
      <c r="AZ19" s="22">
        <v>100</v>
      </c>
      <c r="BA19" s="22">
        <v>100</v>
      </c>
      <c r="BB19" s="22">
        <v>100</v>
      </c>
      <c r="BC19" s="22">
        <v>100</v>
      </c>
      <c r="BD19" s="22">
        <v>100</v>
      </c>
      <c r="BE19" s="22">
        <v>100</v>
      </c>
      <c r="BF19" s="22">
        <v>100</v>
      </c>
      <c r="BG19" s="22">
        <v>100</v>
      </c>
      <c r="BH19" s="22">
        <v>100</v>
      </c>
      <c r="BI19" s="22">
        <v>100</v>
      </c>
      <c r="BJ19" s="22">
        <v>100</v>
      </c>
      <c r="BK19" s="22">
        <v>100</v>
      </c>
      <c r="BL19" s="44">
        <v>100</v>
      </c>
      <c r="BM19" s="44">
        <v>100</v>
      </c>
      <c r="BN19" s="44">
        <v>100</v>
      </c>
      <c r="BO19" s="44">
        <v>100</v>
      </c>
      <c r="BP19" s="44">
        <v>100</v>
      </c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>
        <v>335</v>
      </c>
      <c r="CL19" s="50">
        <v>485</v>
      </c>
      <c r="CN19" s="6"/>
      <c r="CO19" s="6"/>
      <c r="CP19" s="6" t="s">
        <v>9</v>
      </c>
      <c r="CQ19" s="6"/>
      <c r="CR19" s="6">
        <f>IF(CR27=CQ27,1,0)</f>
        <v>0</v>
      </c>
      <c r="CS19" s="6"/>
      <c r="CT19" s="6"/>
    </row>
    <row r="20" spans="28:98" ht="11.25" hidden="1" customHeight="1" x14ac:dyDescent="0.3">
      <c r="AB20" s="68"/>
      <c r="AC20" s="68"/>
      <c r="AD20" s="68"/>
      <c r="AE20" s="68"/>
      <c r="AF20" s="68"/>
      <c r="AG20" s="68"/>
      <c r="AH20" s="68"/>
      <c r="AI20" s="68"/>
      <c r="AJ20" s="7"/>
      <c r="AK20" s="10"/>
      <c r="AL20" s="49">
        <v>335</v>
      </c>
      <c r="AM20" s="49">
        <v>485</v>
      </c>
      <c r="AN20" s="106">
        <v>10.5</v>
      </c>
      <c r="AO20" s="22">
        <v>-75</v>
      </c>
      <c r="AP20" s="22">
        <v>-75</v>
      </c>
      <c r="AQ20" s="22">
        <v>-75</v>
      </c>
      <c r="AR20" s="22">
        <v>-75</v>
      </c>
      <c r="AS20" s="22">
        <v>75</v>
      </c>
      <c r="AT20" s="22">
        <v>80</v>
      </c>
      <c r="AU20" s="22">
        <v>85</v>
      </c>
      <c r="AV20" s="22">
        <v>90</v>
      </c>
      <c r="AW20" s="22">
        <v>95</v>
      </c>
      <c r="AX20" s="22">
        <v>95</v>
      </c>
      <c r="AY20" s="22">
        <v>100</v>
      </c>
      <c r="AZ20" s="22">
        <v>100</v>
      </c>
      <c r="BA20" s="22">
        <v>100</v>
      </c>
      <c r="BB20" s="22">
        <v>100</v>
      </c>
      <c r="BC20" s="22">
        <v>100</v>
      </c>
      <c r="BD20" s="22">
        <v>100</v>
      </c>
      <c r="BE20" s="22">
        <v>100</v>
      </c>
      <c r="BF20" s="22">
        <v>100</v>
      </c>
      <c r="BG20" s="22">
        <v>100</v>
      </c>
      <c r="BH20" s="22">
        <v>100</v>
      </c>
      <c r="BI20" s="22">
        <v>100</v>
      </c>
      <c r="BJ20" s="22">
        <v>100</v>
      </c>
      <c r="BK20" s="22">
        <v>100</v>
      </c>
      <c r="BL20" s="44">
        <v>100</v>
      </c>
      <c r="BM20" s="44">
        <v>100</v>
      </c>
      <c r="BN20" s="44">
        <v>100</v>
      </c>
      <c r="BO20" s="44">
        <v>100</v>
      </c>
      <c r="BP20" s="44">
        <v>100</v>
      </c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>
        <v>350</v>
      </c>
      <c r="CL20" s="50">
        <v>500</v>
      </c>
      <c r="CN20" s="6"/>
      <c r="CO20" s="6"/>
      <c r="CP20" s="6" t="s">
        <v>10</v>
      </c>
      <c r="CQ20" s="6"/>
      <c r="CR20" s="6"/>
      <c r="CS20" s="6"/>
      <c r="CT20" s="6"/>
    </row>
    <row r="21" spans="28:98" ht="39.75" hidden="1" customHeight="1" x14ac:dyDescent="0.3">
      <c r="AB21" s="68"/>
      <c r="AC21" s="68"/>
      <c r="AD21" s="68"/>
      <c r="AE21" s="68"/>
      <c r="AF21" s="68"/>
      <c r="AG21" s="68"/>
      <c r="AH21" s="68"/>
      <c r="AI21" s="68"/>
      <c r="AJ21" s="7"/>
      <c r="AK21" s="10"/>
      <c r="AL21" s="49">
        <v>350</v>
      </c>
      <c r="AM21" s="49">
        <v>500</v>
      </c>
      <c r="AN21" s="106">
        <v>10</v>
      </c>
      <c r="AO21" s="27">
        <v>-75</v>
      </c>
      <c r="AP21" s="27">
        <v>-75</v>
      </c>
      <c r="AQ21" s="27">
        <v>-75</v>
      </c>
      <c r="AR21" s="27">
        <v>-75</v>
      </c>
      <c r="AS21" s="22">
        <v>80</v>
      </c>
      <c r="AT21" s="22">
        <v>80</v>
      </c>
      <c r="AU21" s="22">
        <v>85</v>
      </c>
      <c r="AV21" s="22">
        <v>90</v>
      </c>
      <c r="AW21" s="22">
        <v>95</v>
      </c>
      <c r="AX21" s="22">
        <v>100</v>
      </c>
      <c r="AY21" s="22">
        <v>100</v>
      </c>
      <c r="AZ21" s="22">
        <v>100</v>
      </c>
      <c r="BA21" s="22">
        <v>100</v>
      </c>
      <c r="BB21" s="22">
        <v>100</v>
      </c>
      <c r="BC21" s="22">
        <v>100</v>
      </c>
      <c r="BD21" s="22">
        <v>100</v>
      </c>
      <c r="BE21" s="22">
        <v>100</v>
      </c>
      <c r="BF21" s="22">
        <v>100</v>
      </c>
      <c r="BG21" s="22">
        <v>100</v>
      </c>
      <c r="BH21" s="22">
        <v>100</v>
      </c>
      <c r="BI21" s="22">
        <v>100</v>
      </c>
      <c r="BJ21" s="22">
        <v>100</v>
      </c>
      <c r="BK21" s="22">
        <v>100</v>
      </c>
      <c r="BL21" s="44">
        <v>100</v>
      </c>
      <c r="BM21" s="44">
        <v>100</v>
      </c>
      <c r="BN21" s="44">
        <v>100</v>
      </c>
      <c r="BO21" s="44">
        <v>100</v>
      </c>
      <c r="BP21" s="44">
        <v>100</v>
      </c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>
        <v>360</v>
      </c>
      <c r="CL21" s="50">
        <v>510</v>
      </c>
      <c r="CN21" s="28"/>
      <c r="CO21" s="38" t="s">
        <v>16</v>
      </c>
      <c r="CP21" s="34" t="s">
        <v>17</v>
      </c>
      <c r="CQ21" s="34"/>
      <c r="CR21" s="29">
        <v>1</v>
      </c>
      <c r="CS21" s="29" t="s">
        <v>18</v>
      </c>
      <c r="CT21" s="29">
        <v>1</v>
      </c>
    </row>
    <row r="22" spans="28:98" ht="39.75" hidden="1" customHeight="1" x14ac:dyDescent="0.3">
      <c r="AB22" s="68"/>
      <c r="AC22" s="68"/>
      <c r="AD22" s="68"/>
      <c r="AE22" s="68"/>
      <c r="AF22" s="68"/>
      <c r="AG22" s="68"/>
      <c r="AH22" s="68"/>
      <c r="AI22" s="68"/>
      <c r="AJ22" s="9"/>
      <c r="AK22" s="10"/>
      <c r="AL22" s="49">
        <v>360</v>
      </c>
      <c r="AM22" s="49">
        <v>510</v>
      </c>
      <c r="AN22" s="106">
        <v>9.5</v>
      </c>
      <c r="AO22" s="27">
        <v>-75</v>
      </c>
      <c r="AP22" s="27">
        <v>-75</v>
      </c>
      <c r="AQ22" s="27">
        <v>-75</v>
      </c>
      <c r="AR22" s="22">
        <v>75</v>
      </c>
      <c r="AS22" s="22">
        <v>85</v>
      </c>
      <c r="AT22" s="22">
        <v>90</v>
      </c>
      <c r="AU22" s="22">
        <v>100</v>
      </c>
      <c r="AV22" s="22">
        <v>100</v>
      </c>
      <c r="AW22" s="22">
        <v>100</v>
      </c>
      <c r="AX22" s="22">
        <v>100</v>
      </c>
      <c r="AY22" s="22">
        <v>100</v>
      </c>
      <c r="AZ22" s="22">
        <v>100</v>
      </c>
      <c r="BA22" s="22">
        <v>100</v>
      </c>
      <c r="BB22" s="22">
        <v>100</v>
      </c>
      <c r="BC22" s="22">
        <v>100</v>
      </c>
      <c r="BD22" s="22">
        <v>100</v>
      </c>
      <c r="BE22" s="22">
        <v>100</v>
      </c>
      <c r="BF22" s="22">
        <v>100</v>
      </c>
      <c r="BG22" s="22">
        <v>100</v>
      </c>
      <c r="BH22" s="22">
        <v>100</v>
      </c>
      <c r="BI22" s="22">
        <v>100</v>
      </c>
      <c r="BJ22" s="22">
        <v>100</v>
      </c>
      <c r="BK22" s="22">
        <v>100</v>
      </c>
      <c r="BL22" s="44">
        <v>100</v>
      </c>
      <c r="BM22" s="44">
        <v>100</v>
      </c>
      <c r="BN22" s="44">
        <v>100</v>
      </c>
      <c r="BO22" s="44">
        <v>100</v>
      </c>
      <c r="BP22" s="44">
        <v>100</v>
      </c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>
        <v>375</v>
      </c>
      <c r="CL22" s="50">
        <v>525</v>
      </c>
      <c r="CN22" s="30"/>
      <c r="CO22" s="38"/>
      <c r="CP22" s="31" t="s">
        <v>20</v>
      </c>
      <c r="CQ22" s="31" t="s">
        <v>15</v>
      </c>
      <c r="CR22" s="31" t="s">
        <v>21</v>
      </c>
      <c r="CS22" s="31" t="s">
        <v>19</v>
      </c>
      <c r="CT22" s="31" t="s">
        <v>25</v>
      </c>
    </row>
    <row r="23" spans="28:98" ht="39.75" hidden="1" customHeight="1" x14ac:dyDescent="0.3">
      <c r="AB23" s="68"/>
      <c r="AC23" s="68"/>
      <c r="AD23" s="68"/>
      <c r="AE23" s="68"/>
      <c r="AF23" s="68"/>
      <c r="AG23" s="68"/>
      <c r="AH23" s="68"/>
      <c r="AI23" s="68"/>
      <c r="AJ23" s="7"/>
      <c r="AK23" s="10">
        <f>MATCH(AD31,$AO$4:$BP$4,0)</f>
        <v>7</v>
      </c>
      <c r="AL23" s="49">
        <v>375</v>
      </c>
      <c r="AM23" s="49">
        <v>525</v>
      </c>
      <c r="AN23" s="106">
        <v>9</v>
      </c>
      <c r="AO23" s="27">
        <v>-75</v>
      </c>
      <c r="AP23" s="27">
        <v>-75</v>
      </c>
      <c r="AQ23" s="22">
        <v>80</v>
      </c>
      <c r="AR23" s="22">
        <v>90</v>
      </c>
      <c r="AS23" s="22">
        <v>100</v>
      </c>
      <c r="AT23" s="22">
        <v>100</v>
      </c>
      <c r="AU23" s="22">
        <v>100</v>
      </c>
      <c r="AV23" s="22">
        <v>100</v>
      </c>
      <c r="AW23" s="22">
        <v>100</v>
      </c>
      <c r="AX23" s="22">
        <v>100</v>
      </c>
      <c r="AY23" s="22">
        <v>100</v>
      </c>
      <c r="AZ23" s="22">
        <v>100</v>
      </c>
      <c r="BA23" s="22">
        <v>100</v>
      </c>
      <c r="BB23" s="22">
        <v>100</v>
      </c>
      <c r="BC23" s="22">
        <v>100</v>
      </c>
      <c r="BD23" s="22">
        <v>100</v>
      </c>
      <c r="BE23" s="22">
        <v>100</v>
      </c>
      <c r="BF23" s="22">
        <v>100</v>
      </c>
      <c r="BG23" s="22">
        <v>100</v>
      </c>
      <c r="BH23" s="22">
        <v>100</v>
      </c>
      <c r="BI23" s="22">
        <v>100</v>
      </c>
      <c r="BJ23" s="22">
        <v>100</v>
      </c>
      <c r="BK23" s="22">
        <v>100</v>
      </c>
      <c r="BL23" s="44">
        <v>100</v>
      </c>
      <c r="BM23" s="44">
        <v>100</v>
      </c>
      <c r="BN23" s="44">
        <v>100</v>
      </c>
      <c r="BO23" s="44">
        <v>100</v>
      </c>
      <c r="BP23" s="44">
        <v>100</v>
      </c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>
        <v>385</v>
      </c>
      <c r="CL23" s="50">
        <v>535</v>
      </c>
      <c r="CN23" s="32" t="s">
        <v>13</v>
      </c>
      <c r="CO23" s="34"/>
      <c r="CP23" s="29">
        <v>425</v>
      </c>
      <c r="CQ23" s="29">
        <v>100</v>
      </c>
      <c r="CR23" s="29">
        <f>IF(CR21=1,INDEX($AO$5:$BP$25,$AK$24,$AK$23),"")</f>
        <v>-75</v>
      </c>
      <c r="CS23" s="29">
        <v>95</v>
      </c>
      <c r="CT23" s="29" t="str">
        <f>IF(AND($CT$21=1,CS23&lt;=CR23),"1","0")</f>
        <v>0</v>
      </c>
    </row>
    <row r="24" spans="28:98" ht="39.75" hidden="1" customHeight="1" x14ac:dyDescent="0.3">
      <c r="AB24" s="68"/>
      <c r="AC24" s="68"/>
      <c r="AD24" s="68"/>
      <c r="AE24" s="68"/>
      <c r="AF24" s="68"/>
      <c r="AG24" s="68"/>
      <c r="AH24" s="68"/>
      <c r="AI24" s="68"/>
      <c r="AJ24" s="7"/>
      <c r="AK24" s="10">
        <f>MATCH(AE17,$AN$5:$AN$25,0)</f>
        <v>12</v>
      </c>
      <c r="AL24" s="49">
        <v>385</v>
      </c>
      <c r="AM24" s="49">
        <v>535</v>
      </c>
      <c r="AN24" s="106">
        <v>8.5</v>
      </c>
      <c r="AO24" s="27">
        <v>-75</v>
      </c>
      <c r="AP24" s="22">
        <v>75</v>
      </c>
      <c r="AQ24" s="22">
        <v>85</v>
      </c>
      <c r="AR24" s="22">
        <v>95</v>
      </c>
      <c r="AS24" s="22">
        <v>100</v>
      </c>
      <c r="AT24" s="22">
        <v>100</v>
      </c>
      <c r="AU24" s="22">
        <v>100</v>
      </c>
      <c r="AV24" s="22">
        <v>100</v>
      </c>
      <c r="AW24" s="22">
        <v>100</v>
      </c>
      <c r="AX24" s="22">
        <v>100</v>
      </c>
      <c r="AY24" s="22">
        <v>100</v>
      </c>
      <c r="AZ24" s="22">
        <v>100</v>
      </c>
      <c r="BA24" s="22">
        <v>100</v>
      </c>
      <c r="BB24" s="22">
        <v>100</v>
      </c>
      <c r="BC24" s="22">
        <v>100</v>
      </c>
      <c r="BD24" s="22">
        <v>100</v>
      </c>
      <c r="BE24" s="22">
        <v>100</v>
      </c>
      <c r="BF24" s="22">
        <v>100</v>
      </c>
      <c r="BG24" s="22">
        <v>100</v>
      </c>
      <c r="BH24" s="22">
        <v>100</v>
      </c>
      <c r="BI24" s="22">
        <v>100</v>
      </c>
      <c r="BJ24" s="22">
        <v>100</v>
      </c>
      <c r="BK24" s="22">
        <v>100</v>
      </c>
      <c r="BL24" s="44">
        <v>100</v>
      </c>
      <c r="BM24" s="44">
        <v>100</v>
      </c>
      <c r="BN24" s="44">
        <v>100</v>
      </c>
      <c r="BO24" s="44">
        <v>100</v>
      </c>
      <c r="BP24" s="44">
        <v>100</v>
      </c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>
        <v>400</v>
      </c>
      <c r="CL24" s="50">
        <v>550</v>
      </c>
      <c r="CN24" s="29" t="s">
        <v>14</v>
      </c>
      <c r="CO24" s="34"/>
      <c r="CP24" s="29"/>
      <c r="CQ24" s="29"/>
      <c r="CR24" s="29"/>
      <c r="CS24" s="29">
        <v>90</v>
      </c>
      <c r="CT24" s="29"/>
    </row>
    <row r="25" spans="28:98" ht="7.5" customHeight="1" x14ac:dyDescent="0.3">
      <c r="AB25" s="68"/>
      <c r="AC25" s="74"/>
      <c r="AD25" s="74"/>
      <c r="AE25" s="74"/>
      <c r="AF25" s="74"/>
      <c r="AG25" s="68"/>
      <c r="AH25" s="68"/>
      <c r="AI25" s="68"/>
      <c r="AJ25" s="7"/>
      <c r="AK25" s="10"/>
      <c r="AL25" s="49">
        <v>400</v>
      </c>
      <c r="AM25" s="49">
        <v>550</v>
      </c>
      <c r="AN25" s="106">
        <v>8</v>
      </c>
      <c r="AO25" s="22">
        <v>75</v>
      </c>
      <c r="AP25" s="22">
        <v>80</v>
      </c>
      <c r="AQ25" s="22">
        <v>90</v>
      </c>
      <c r="AR25" s="22">
        <v>100</v>
      </c>
      <c r="AS25" s="22">
        <v>100</v>
      </c>
      <c r="AT25" s="22">
        <v>100</v>
      </c>
      <c r="AU25" s="22">
        <v>100</v>
      </c>
      <c r="AV25" s="22">
        <v>100</v>
      </c>
      <c r="AW25" s="22">
        <v>100</v>
      </c>
      <c r="AX25" s="22">
        <v>100</v>
      </c>
      <c r="AY25" s="22">
        <v>100</v>
      </c>
      <c r="AZ25" s="22">
        <v>100</v>
      </c>
      <c r="BA25" s="22">
        <v>100</v>
      </c>
      <c r="BB25" s="22">
        <v>100</v>
      </c>
      <c r="BC25" s="22">
        <v>100</v>
      </c>
      <c r="BD25" s="22">
        <v>100</v>
      </c>
      <c r="BE25" s="22">
        <v>100</v>
      </c>
      <c r="BF25" s="22">
        <v>100</v>
      </c>
      <c r="BG25" s="22">
        <v>100</v>
      </c>
      <c r="BH25" s="22">
        <v>100</v>
      </c>
      <c r="BI25" s="22">
        <v>100</v>
      </c>
      <c r="BJ25" s="22">
        <v>100</v>
      </c>
      <c r="BK25" s="22">
        <v>100</v>
      </c>
      <c r="BL25" s="44">
        <v>100</v>
      </c>
      <c r="BM25" s="44">
        <v>100</v>
      </c>
      <c r="BN25" s="44">
        <v>100</v>
      </c>
      <c r="BO25" s="44">
        <v>100</v>
      </c>
      <c r="BP25" s="44">
        <v>100</v>
      </c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>
        <v>410</v>
      </c>
      <c r="CL25" s="50">
        <v>560</v>
      </c>
      <c r="CN25" s="29" t="s">
        <v>14</v>
      </c>
      <c r="CO25" s="34"/>
      <c r="CP25" s="29"/>
      <c r="CQ25" s="29"/>
      <c r="CR25" s="29"/>
      <c r="CS25" s="29">
        <v>90</v>
      </c>
      <c r="CT25" s="29"/>
    </row>
    <row r="26" spans="28:98" ht="0.75" customHeight="1" thickBot="1" x14ac:dyDescent="0.35">
      <c r="AB26" s="68"/>
      <c r="AC26" s="217"/>
      <c r="AD26" s="217"/>
      <c r="AE26" s="217"/>
      <c r="AF26" s="217"/>
      <c r="AG26" s="217"/>
      <c r="AH26" s="217"/>
      <c r="AI26" s="68"/>
      <c r="AJ26" s="7"/>
      <c r="AK26" s="10"/>
      <c r="AL26" s="49">
        <v>410</v>
      </c>
      <c r="AM26" s="49">
        <v>560</v>
      </c>
      <c r="AN26" s="7" t="s">
        <v>5</v>
      </c>
      <c r="AO26" s="7">
        <v>300</v>
      </c>
      <c r="AP26" s="7">
        <v>310</v>
      </c>
      <c r="AQ26" s="7">
        <v>325</v>
      </c>
      <c r="AR26" s="7">
        <v>335</v>
      </c>
      <c r="AS26" s="7">
        <v>350</v>
      </c>
      <c r="AT26" s="7">
        <v>360</v>
      </c>
      <c r="AU26" s="7">
        <v>375</v>
      </c>
      <c r="AV26" s="7">
        <v>385</v>
      </c>
      <c r="AW26" s="7">
        <v>400</v>
      </c>
      <c r="AX26" s="7">
        <v>410</v>
      </c>
      <c r="AY26" s="7">
        <v>425</v>
      </c>
      <c r="AZ26" s="7">
        <v>435</v>
      </c>
      <c r="BA26" s="7">
        <v>450</v>
      </c>
      <c r="BB26" s="7">
        <v>460</v>
      </c>
      <c r="BC26" s="7">
        <v>475</v>
      </c>
      <c r="BD26" s="7">
        <v>485</v>
      </c>
      <c r="BE26" s="7">
        <v>500</v>
      </c>
      <c r="BF26" s="7">
        <v>510</v>
      </c>
      <c r="BG26" s="7">
        <v>525</v>
      </c>
      <c r="BH26" s="7">
        <v>535</v>
      </c>
      <c r="BI26" s="7">
        <v>550</v>
      </c>
      <c r="BJ26" s="7">
        <v>560</v>
      </c>
      <c r="BK26" s="7">
        <v>575</v>
      </c>
      <c r="BL26" s="10">
        <v>585</v>
      </c>
      <c r="BM26" s="10">
        <v>600</v>
      </c>
      <c r="BN26" s="10">
        <v>610</v>
      </c>
      <c r="BO26" s="10">
        <v>625</v>
      </c>
      <c r="BP26" s="10">
        <v>635</v>
      </c>
      <c r="BQ26" s="10">
        <v>650</v>
      </c>
      <c r="BR26" s="10">
        <v>660</v>
      </c>
      <c r="BS26" s="10">
        <v>675</v>
      </c>
      <c r="BT26" s="10">
        <v>685</v>
      </c>
      <c r="BU26" s="10">
        <v>700</v>
      </c>
      <c r="BV26" s="10">
        <v>710</v>
      </c>
      <c r="BW26" s="10">
        <v>725</v>
      </c>
      <c r="BX26" s="10">
        <v>735</v>
      </c>
      <c r="BY26" s="10">
        <v>750</v>
      </c>
      <c r="BZ26" s="10">
        <v>760</v>
      </c>
      <c r="CA26" s="10">
        <v>775</v>
      </c>
      <c r="CB26" s="10">
        <v>785</v>
      </c>
      <c r="CC26" s="10">
        <v>800</v>
      </c>
      <c r="CD26" s="10">
        <v>810</v>
      </c>
      <c r="CE26" s="10">
        <v>825</v>
      </c>
      <c r="CF26" s="10">
        <v>835</v>
      </c>
      <c r="CG26" s="10">
        <v>850</v>
      </c>
      <c r="CH26" s="10">
        <v>860</v>
      </c>
      <c r="CI26" s="10">
        <v>875</v>
      </c>
      <c r="CJ26" s="10">
        <v>900</v>
      </c>
      <c r="CK26" s="10">
        <v>425</v>
      </c>
      <c r="CL26" s="50">
        <v>575</v>
      </c>
      <c r="CN26" s="29" t="s">
        <v>14</v>
      </c>
      <c r="CO26" s="34"/>
      <c r="CP26" s="29"/>
      <c r="CQ26" s="29"/>
      <c r="CR26" s="29"/>
      <c r="CS26" s="29">
        <v>90</v>
      </c>
      <c r="CT26" s="29"/>
    </row>
    <row r="27" spans="28:98" ht="18.75" hidden="1" customHeight="1" x14ac:dyDescent="0.3">
      <c r="AB27" s="68"/>
      <c r="AC27" s="68"/>
      <c r="AD27" s="68"/>
      <c r="AE27" s="68"/>
      <c r="AF27" s="68"/>
      <c r="AG27" s="68"/>
      <c r="AH27" s="68"/>
      <c r="AI27" s="68"/>
      <c r="AJ27" s="7"/>
      <c r="AK27" s="10">
        <f>MATCH(AD32,$AO$26:$CJ$26,0)</f>
        <v>15</v>
      </c>
      <c r="AL27" s="49">
        <v>425</v>
      </c>
      <c r="AM27" s="49">
        <v>575</v>
      </c>
      <c r="AN27" s="106">
        <v>18</v>
      </c>
      <c r="AO27" s="7">
        <v>-75</v>
      </c>
      <c r="AP27" s="7">
        <v>-75</v>
      </c>
      <c r="AQ27" s="7">
        <v>-75</v>
      </c>
      <c r="AR27" s="7">
        <v>-75</v>
      </c>
      <c r="AS27" s="7">
        <v>-75</v>
      </c>
      <c r="AT27" s="7">
        <v>-75</v>
      </c>
      <c r="AU27" s="7">
        <v>-75</v>
      </c>
      <c r="AV27" s="7">
        <v>-75</v>
      </c>
      <c r="AW27" s="7">
        <v>-75</v>
      </c>
      <c r="AX27" s="7">
        <v>-75</v>
      </c>
      <c r="AY27" s="7">
        <v>-75</v>
      </c>
      <c r="AZ27" s="7">
        <v>-75</v>
      </c>
      <c r="BA27" s="7">
        <v>-75</v>
      </c>
      <c r="BB27" s="7">
        <v>-75</v>
      </c>
      <c r="BC27" s="7">
        <v>-75</v>
      </c>
      <c r="BD27" s="7">
        <v>-75</v>
      </c>
      <c r="BE27" s="7">
        <v>-75</v>
      </c>
      <c r="BF27" s="7">
        <v>-75</v>
      </c>
      <c r="BG27" s="7">
        <v>-75</v>
      </c>
      <c r="BH27" s="7">
        <v>-75</v>
      </c>
      <c r="BI27" s="7">
        <v>-75</v>
      </c>
      <c r="BJ27" s="7">
        <v>-75</v>
      </c>
      <c r="BK27" s="7">
        <v>-75</v>
      </c>
      <c r="BL27" s="10">
        <v>-75</v>
      </c>
      <c r="BM27" s="10">
        <v>-75</v>
      </c>
      <c r="BN27" s="10">
        <v>-75</v>
      </c>
      <c r="BO27" s="10">
        <v>-75</v>
      </c>
      <c r="BP27" s="10">
        <v>-75</v>
      </c>
      <c r="BQ27" s="10">
        <v>-75</v>
      </c>
      <c r="BR27" s="10">
        <v>-75</v>
      </c>
      <c r="BS27" s="10">
        <v>75</v>
      </c>
      <c r="BT27" s="10">
        <v>75</v>
      </c>
      <c r="BU27" s="10">
        <v>75</v>
      </c>
      <c r="BV27" s="10">
        <v>75</v>
      </c>
      <c r="BW27" s="10">
        <v>80</v>
      </c>
      <c r="BX27" s="10">
        <v>80</v>
      </c>
      <c r="BY27" s="10">
        <v>80</v>
      </c>
      <c r="BZ27" s="10">
        <v>85</v>
      </c>
      <c r="CA27" s="10">
        <v>85</v>
      </c>
      <c r="CB27" s="10">
        <v>85</v>
      </c>
      <c r="CC27" s="10">
        <v>85</v>
      </c>
      <c r="CD27" s="10">
        <v>90</v>
      </c>
      <c r="CE27" s="10">
        <v>90</v>
      </c>
      <c r="CF27" s="10">
        <v>90</v>
      </c>
      <c r="CG27" s="10">
        <v>95</v>
      </c>
      <c r="CH27" s="10">
        <v>95</v>
      </c>
      <c r="CI27" s="10">
        <v>95</v>
      </c>
      <c r="CJ27" s="10">
        <v>100</v>
      </c>
      <c r="CK27" s="10">
        <v>435</v>
      </c>
      <c r="CL27" s="50">
        <v>585</v>
      </c>
      <c r="CN27" s="29" t="s">
        <v>13</v>
      </c>
      <c r="CO27" s="34"/>
      <c r="CP27" s="29">
        <v>410</v>
      </c>
      <c r="CQ27" s="29">
        <v>95</v>
      </c>
      <c r="CR27" s="29">
        <f>IF(CR21=1,INDEX($AO$5:$BP$25,$AK$32,$AK$31),"")</f>
        <v>100</v>
      </c>
      <c r="CS27" s="29">
        <v>95</v>
      </c>
      <c r="CT27" s="29" t="str">
        <f>IF(AND($CT$21=1,CS27&lt;=CR27),"1","0")</f>
        <v>1</v>
      </c>
    </row>
    <row r="28" spans="28:98" ht="39.75" hidden="1" customHeight="1" x14ac:dyDescent="0.25">
      <c r="AB28" s="68"/>
      <c r="AC28" s="68"/>
      <c r="AD28" s="68"/>
      <c r="AE28" s="68"/>
      <c r="AF28" s="68"/>
      <c r="AG28" s="68"/>
      <c r="AH28" s="68"/>
      <c r="AI28" s="68"/>
      <c r="AJ28" s="7"/>
      <c r="AK28" s="10"/>
      <c r="AL28" s="49">
        <v>435</v>
      </c>
      <c r="AM28" s="49">
        <v>585</v>
      </c>
      <c r="AN28" s="106">
        <v>17.5</v>
      </c>
      <c r="AO28" s="7">
        <v>-75</v>
      </c>
      <c r="AP28" s="7">
        <v>-75</v>
      </c>
      <c r="AQ28" s="7">
        <v>-75</v>
      </c>
      <c r="AR28" s="7">
        <v>-75</v>
      </c>
      <c r="AS28" s="7">
        <v>-75</v>
      </c>
      <c r="AT28" s="7">
        <v>-75</v>
      </c>
      <c r="AU28" s="7">
        <v>-75</v>
      </c>
      <c r="AV28" s="7">
        <v>-75</v>
      </c>
      <c r="AW28" s="7">
        <v>-75</v>
      </c>
      <c r="AX28" s="7">
        <v>-75</v>
      </c>
      <c r="AY28" s="7">
        <v>-75</v>
      </c>
      <c r="AZ28" s="7">
        <v>-75</v>
      </c>
      <c r="BA28" s="7">
        <v>-75</v>
      </c>
      <c r="BB28" s="7">
        <v>-75</v>
      </c>
      <c r="BC28" s="7">
        <v>-75</v>
      </c>
      <c r="BD28" s="7">
        <v>-75</v>
      </c>
      <c r="BE28" s="7">
        <v>-75</v>
      </c>
      <c r="BF28" s="7">
        <v>-75</v>
      </c>
      <c r="BG28" s="7">
        <v>-75</v>
      </c>
      <c r="BH28" s="7">
        <v>-75</v>
      </c>
      <c r="BI28" s="7">
        <v>-75</v>
      </c>
      <c r="BJ28" s="7">
        <v>-75</v>
      </c>
      <c r="BK28" s="7">
        <v>-75</v>
      </c>
      <c r="BL28" s="10">
        <v>-75</v>
      </c>
      <c r="BM28" s="10">
        <v>-75</v>
      </c>
      <c r="BN28" s="10">
        <v>-75</v>
      </c>
      <c r="BO28" s="10">
        <v>-75</v>
      </c>
      <c r="BP28" s="10">
        <v>-75</v>
      </c>
      <c r="BQ28" s="10">
        <v>-75</v>
      </c>
      <c r="BR28" s="10">
        <v>75</v>
      </c>
      <c r="BS28" s="10">
        <v>75</v>
      </c>
      <c r="BT28" s="10">
        <v>75</v>
      </c>
      <c r="BU28" s="10">
        <v>80</v>
      </c>
      <c r="BV28" s="10">
        <v>80</v>
      </c>
      <c r="BW28" s="10">
        <v>80</v>
      </c>
      <c r="BX28" s="10">
        <v>80</v>
      </c>
      <c r="BY28" s="10">
        <v>85</v>
      </c>
      <c r="BZ28" s="10">
        <v>85</v>
      </c>
      <c r="CA28" s="10">
        <v>85</v>
      </c>
      <c r="CB28" s="10">
        <v>90</v>
      </c>
      <c r="CC28" s="10">
        <v>90</v>
      </c>
      <c r="CD28" s="10">
        <v>90</v>
      </c>
      <c r="CE28" s="10">
        <v>90</v>
      </c>
      <c r="CF28" s="10">
        <v>95</v>
      </c>
      <c r="CG28" s="10">
        <v>95</v>
      </c>
      <c r="CH28" s="10">
        <v>95</v>
      </c>
      <c r="CI28" s="10">
        <v>100</v>
      </c>
      <c r="CJ28" s="10">
        <v>100</v>
      </c>
      <c r="CK28" s="10">
        <v>450</v>
      </c>
      <c r="CL28" s="50">
        <v>600</v>
      </c>
    </row>
    <row r="29" spans="28:98" ht="39.75" hidden="1" customHeight="1" x14ac:dyDescent="0.25">
      <c r="AB29" s="68"/>
      <c r="AC29" s="68"/>
      <c r="AD29" s="68"/>
      <c r="AE29" s="68"/>
      <c r="AF29" s="68"/>
      <c r="AG29" s="68"/>
      <c r="AH29" s="68"/>
      <c r="AI29" s="68"/>
      <c r="AJ29" s="7"/>
      <c r="AK29" s="10"/>
      <c r="AL29" s="49">
        <v>450</v>
      </c>
      <c r="AM29" s="49">
        <v>600</v>
      </c>
      <c r="AN29" s="106">
        <v>17</v>
      </c>
      <c r="AO29" s="7">
        <v>-75</v>
      </c>
      <c r="AP29" s="7">
        <v>-75</v>
      </c>
      <c r="AQ29" s="7">
        <v>-75</v>
      </c>
      <c r="AR29" s="7">
        <v>-75</v>
      </c>
      <c r="AS29" s="7">
        <v>-75</v>
      </c>
      <c r="AT29" s="7">
        <v>-75</v>
      </c>
      <c r="AU29" s="7">
        <v>-75</v>
      </c>
      <c r="AV29" s="7">
        <v>-75</v>
      </c>
      <c r="AW29" s="7">
        <v>-75</v>
      </c>
      <c r="AX29" s="7">
        <v>-75</v>
      </c>
      <c r="AY29" s="7">
        <v>-75</v>
      </c>
      <c r="AZ29" s="7">
        <v>-75</v>
      </c>
      <c r="BA29" s="7">
        <v>-75</v>
      </c>
      <c r="BB29" s="7">
        <v>-75</v>
      </c>
      <c r="BC29" s="7">
        <v>-75</v>
      </c>
      <c r="BD29" s="7">
        <v>-75</v>
      </c>
      <c r="BE29" s="7">
        <v>-75</v>
      </c>
      <c r="BF29" s="7">
        <v>-75</v>
      </c>
      <c r="BG29" s="7">
        <v>-75</v>
      </c>
      <c r="BH29" s="7">
        <v>-75</v>
      </c>
      <c r="BI29" s="7">
        <v>-75</v>
      </c>
      <c r="BJ29" s="7">
        <v>-75</v>
      </c>
      <c r="BK29" s="7">
        <v>-75</v>
      </c>
      <c r="BL29" s="10">
        <v>-75</v>
      </c>
      <c r="BM29" s="10">
        <v>-75</v>
      </c>
      <c r="BN29" s="10">
        <v>-75</v>
      </c>
      <c r="BO29" s="10">
        <v>-75</v>
      </c>
      <c r="BP29" s="10">
        <v>75</v>
      </c>
      <c r="BQ29" s="10">
        <v>75</v>
      </c>
      <c r="BR29" s="10">
        <v>75</v>
      </c>
      <c r="BS29" s="10">
        <v>75</v>
      </c>
      <c r="BT29" s="10">
        <v>80</v>
      </c>
      <c r="BU29" s="10">
        <v>80</v>
      </c>
      <c r="BV29" s="10">
        <v>80</v>
      </c>
      <c r="BW29" s="10">
        <v>85</v>
      </c>
      <c r="BX29" s="10">
        <v>85</v>
      </c>
      <c r="BY29" s="10">
        <v>85</v>
      </c>
      <c r="BZ29" s="10">
        <v>90</v>
      </c>
      <c r="CA29" s="10">
        <v>90</v>
      </c>
      <c r="CB29" s="10">
        <v>90</v>
      </c>
      <c r="CC29" s="10">
        <v>90</v>
      </c>
      <c r="CD29" s="10">
        <v>95</v>
      </c>
      <c r="CE29" s="10">
        <v>95</v>
      </c>
      <c r="CF29" s="10">
        <v>95</v>
      </c>
      <c r="CG29" s="10">
        <v>100</v>
      </c>
      <c r="CH29" s="10">
        <v>100</v>
      </c>
      <c r="CI29" s="10">
        <v>100</v>
      </c>
      <c r="CJ29" s="10">
        <v>100</v>
      </c>
      <c r="CK29" s="10">
        <v>460</v>
      </c>
      <c r="CL29" s="50">
        <v>610</v>
      </c>
    </row>
    <row r="30" spans="28:98" ht="39.75" customHeight="1" thickBot="1" x14ac:dyDescent="0.3">
      <c r="AB30" s="68"/>
      <c r="AC30" s="95" t="s">
        <v>67</v>
      </c>
      <c r="AD30" s="100" t="s">
        <v>68</v>
      </c>
      <c r="AE30" s="237" t="s">
        <v>138</v>
      </c>
      <c r="AF30" s="238"/>
      <c r="AG30" s="238"/>
      <c r="AH30" s="239"/>
      <c r="AI30" s="68"/>
      <c r="AJ30" s="7"/>
      <c r="AK30" s="10"/>
      <c r="AL30" s="49">
        <v>460</v>
      </c>
      <c r="AM30" s="49">
        <v>610</v>
      </c>
      <c r="AN30" s="106">
        <v>16.5</v>
      </c>
      <c r="AO30" s="7">
        <v>-75</v>
      </c>
      <c r="AP30" s="7">
        <v>-75</v>
      </c>
      <c r="AQ30" s="7">
        <v>-75</v>
      </c>
      <c r="AR30" s="7">
        <v>-75</v>
      </c>
      <c r="AS30" s="7">
        <v>-75</v>
      </c>
      <c r="AT30" s="7">
        <v>-75</v>
      </c>
      <c r="AU30" s="7">
        <v>-75</v>
      </c>
      <c r="AV30" s="7">
        <v>-75</v>
      </c>
      <c r="AW30" s="7">
        <v>-75</v>
      </c>
      <c r="AX30" s="7">
        <v>-75</v>
      </c>
      <c r="AY30" s="7">
        <v>-75</v>
      </c>
      <c r="AZ30" s="7">
        <v>-75</v>
      </c>
      <c r="BA30" s="7">
        <v>-75</v>
      </c>
      <c r="BB30" s="7">
        <v>-75</v>
      </c>
      <c r="BC30" s="7">
        <v>-75</v>
      </c>
      <c r="BD30" s="7">
        <v>-75</v>
      </c>
      <c r="BE30" s="7">
        <v>-75</v>
      </c>
      <c r="BF30" s="7">
        <v>-75</v>
      </c>
      <c r="BG30" s="7">
        <v>-75</v>
      </c>
      <c r="BH30" s="7">
        <v>-75</v>
      </c>
      <c r="BI30" s="7">
        <v>-75</v>
      </c>
      <c r="BJ30" s="7">
        <v>-75</v>
      </c>
      <c r="BK30" s="7">
        <v>-75</v>
      </c>
      <c r="BL30" s="10">
        <v>-75</v>
      </c>
      <c r="BM30" s="10">
        <v>-75</v>
      </c>
      <c r="BN30" s="10">
        <v>-75</v>
      </c>
      <c r="BO30" s="10">
        <v>75</v>
      </c>
      <c r="BP30" s="10">
        <v>75</v>
      </c>
      <c r="BQ30" s="10">
        <v>75</v>
      </c>
      <c r="BR30" s="10">
        <v>80</v>
      </c>
      <c r="BS30" s="10">
        <v>80</v>
      </c>
      <c r="BT30" s="10">
        <v>80</v>
      </c>
      <c r="BU30" s="10">
        <v>85</v>
      </c>
      <c r="BV30" s="10">
        <v>85</v>
      </c>
      <c r="BW30" s="10">
        <v>85</v>
      </c>
      <c r="BX30" s="10">
        <v>90</v>
      </c>
      <c r="BY30" s="10">
        <v>90</v>
      </c>
      <c r="BZ30" s="10">
        <v>90</v>
      </c>
      <c r="CA30" s="10">
        <v>90</v>
      </c>
      <c r="CB30" s="10">
        <v>95</v>
      </c>
      <c r="CC30" s="10">
        <v>95</v>
      </c>
      <c r="CD30" s="10">
        <v>95</v>
      </c>
      <c r="CE30" s="10">
        <v>100</v>
      </c>
      <c r="CF30" s="10">
        <v>100</v>
      </c>
      <c r="CG30" s="10">
        <v>100</v>
      </c>
      <c r="CH30" s="10">
        <v>100</v>
      </c>
      <c r="CI30" s="10">
        <v>100</v>
      </c>
      <c r="CJ30" s="10">
        <v>100</v>
      </c>
      <c r="CK30" s="10">
        <v>475</v>
      </c>
      <c r="CL30" s="50">
        <v>625</v>
      </c>
    </row>
    <row r="31" spans="28:98" ht="39.950000000000003" customHeight="1" x14ac:dyDescent="0.25">
      <c r="AB31" s="68"/>
      <c r="AC31" s="102" t="s">
        <v>4</v>
      </c>
      <c r="AD31" s="150">
        <v>225</v>
      </c>
      <c r="AE31" s="210">
        <f>INDEX($AO$5:$BP$25,$AK$24,$AK$23)</f>
        <v>-75</v>
      </c>
      <c r="AF31" s="210"/>
      <c r="AG31" s="210"/>
      <c r="AH31" s="211"/>
      <c r="AI31" s="68"/>
      <c r="AJ31" s="7"/>
      <c r="AK31" s="10">
        <f>MATCH(CP27,$AO$4:$BP$4)</f>
        <v>22</v>
      </c>
      <c r="AL31" s="49">
        <v>475</v>
      </c>
      <c r="AM31" s="49">
        <v>625</v>
      </c>
      <c r="AN31" s="106">
        <v>16</v>
      </c>
      <c r="AO31" s="7">
        <v>-75</v>
      </c>
      <c r="AP31" s="7">
        <v>-75</v>
      </c>
      <c r="AQ31" s="7">
        <v>-75</v>
      </c>
      <c r="AR31" s="7">
        <v>-75</v>
      </c>
      <c r="AS31" s="7">
        <v>-75</v>
      </c>
      <c r="AT31" s="7">
        <v>-75</v>
      </c>
      <c r="AU31" s="7">
        <v>-75</v>
      </c>
      <c r="AV31" s="7">
        <v>-75</v>
      </c>
      <c r="AW31" s="7">
        <v>-75</v>
      </c>
      <c r="AX31" s="7">
        <v>-75</v>
      </c>
      <c r="AY31" s="7">
        <v>-75</v>
      </c>
      <c r="AZ31" s="7">
        <v>-75</v>
      </c>
      <c r="BA31" s="7">
        <v>-75</v>
      </c>
      <c r="BB31" s="7">
        <v>-75</v>
      </c>
      <c r="BC31" s="7">
        <v>-75</v>
      </c>
      <c r="BD31" s="7">
        <v>-75</v>
      </c>
      <c r="BE31" s="7">
        <v>-75</v>
      </c>
      <c r="BF31" s="7">
        <v>-75</v>
      </c>
      <c r="BG31" s="7">
        <v>-75</v>
      </c>
      <c r="BH31" s="7">
        <v>-75</v>
      </c>
      <c r="BI31" s="7">
        <v>-75</v>
      </c>
      <c r="BJ31" s="7">
        <v>-75</v>
      </c>
      <c r="BK31" s="7">
        <v>-75</v>
      </c>
      <c r="BL31" s="10">
        <v>-75</v>
      </c>
      <c r="BM31" s="10">
        <v>75</v>
      </c>
      <c r="BN31" s="10">
        <v>75</v>
      </c>
      <c r="BO31" s="10">
        <v>75</v>
      </c>
      <c r="BP31" s="10">
        <v>80</v>
      </c>
      <c r="BQ31" s="10">
        <v>80</v>
      </c>
      <c r="BR31" s="10">
        <v>80</v>
      </c>
      <c r="BS31" s="10">
        <v>80</v>
      </c>
      <c r="BT31" s="10">
        <v>85</v>
      </c>
      <c r="BU31" s="10">
        <v>85</v>
      </c>
      <c r="BV31" s="10">
        <v>85</v>
      </c>
      <c r="BW31" s="10">
        <v>90</v>
      </c>
      <c r="BX31" s="10">
        <v>90</v>
      </c>
      <c r="BY31" s="10">
        <v>90</v>
      </c>
      <c r="BZ31" s="10">
        <v>95</v>
      </c>
      <c r="CA31" s="10">
        <v>95</v>
      </c>
      <c r="CB31" s="10">
        <v>95</v>
      </c>
      <c r="CC31" s="10">
        <v>100</v>
      </c>
      <c r="CD31" s="10">
        <v>100</v>
      </c>
      <c r="CE31" s="10">
        <v>100</v>
      </c>
      <c r="CF31" s="10">
        <v>100</v>
      </c>
      <c r="CG31" s="10">
        <v>100</v>
      </c>
      <c r="CH31" s="10">
        <v>100</v>
      </c>
      <c r="CI31" s="10">
        <v>100</v>
      </c>
      <c r="CJ31" s="10">
        <v>100</v>
      </c>
      <c r="CK31" s="10">
        <v>485</v>
      </c>
      <c r="CL31" s="50">
        <v>635</v>
      </c>
    </row>
    <row r="32" spans="28:98" ht="39.950000000000003" customHeight="1" thickBot="1" x14ac:dyDescent="0.3">
      <c r="AB32" s="68"/>
      <c r="AC32" s="101" t="s">
        <v>5</v>
      </c>
      <c r="AD32" s="151">
        <v>475</v>
      </c>
      <c r="AE32" s="212">
        <f>INDEX($AO$27:$CJ$50,$AK$32,$AK$27)</f>
        <v>75</v>
      </c>
      <c r="AF32" s="212"/>
      <c r="AG32" s="212"/>
      <c r="AH32" s="213"/>
      <c r="AI32" s="68"/>
      <c r="AJ32" s="7"/>
      <c r="AK32" s="10">
        <f>MATCH(AE17,$AN$27:$AN$50,0)</f>
        <v>13</v>
      </c>
      <c r="AL32" s="55">
        <v>485</v>
      </c>
      <c r="AM32" s="55">
        <v>635</v>
      </c>
      <c r="AN32" s="52">
        <v>15.5</v>
      </c>
      <c r="AO32" s="51">
        <v>-75</v>
      </c>
      <c r="AP32" s="51">
        <v>-75</v>
      </c>
      <c r="AQ32" s="51">
        <v>-75</v>
      </c>
      <c r="AR32" s="51">
        <v>-75</v>
      </c>
      <c r="AS32" s="51">
        <v>-75</v>
      </c>
      <c r="AT32" s="51">
        <v>-75</v>
      </c>
      <c r="AU32" s="51">
        <v>-75</v>
      </c>
      <c r="AV32" s="51">
        <v>-75</v>
      </c>
      <c r="AW32" s="51">
        <v>-75</v>
      </c>
      <c r="AX32" s="51">
        <v>-75</v>
      </c>
      <c r="AY32" s="51">
        <v>-75</v>
      </c>
      <c r="AZ32" s="51">
        <v>-75</v>
      </c>
      <c r="BA32" s="51">
        <v>-75</v>
      </c>
      <c r="BB32" s="51">
        <v>-75</v>
      </c>
      <c r="BC32" s="51">
        <v>-75</v>
      </c>
      <c r="BD32" s="51">
        <v>-75</v>
      </c>
      <c r="BE32" s="51">
        <v>-75</v>
      </c>
      <c r="BF32" s="51">
        <v>-75</v>
      </c>
      <c r="BG32" s="51">
        <v>-75</v>
      </c>
      <c r="BH32" s="51">
        <v>-75</v>
      </c>
      <c r="BI32" s="51">
        <v>-75</v>
      </c>
      <c r="BJ32" s="51">
        <v>-75</v>
      </c>
      <c r="BK32" s="51">
        <v>-75</v>
      </c>
      <c r="BL32" s="53">
        <v>75</v>
      </c>
      <c r="BM32" s="53">
        <v>75</v>
      </c>
      <c r="BN32" s="53">
        <v>75</v>
      </c>
      <c r="BO32" s="53">
        <v>80</v>
      </c>
      <c r="BP32" s="53">
        <v>80</v>
      </c>
      <c r="BQ32" s="53">
        <v>80</v>
      </c>
      <c r="BR32" s="53">
        <v>85</v>
      </c>
      <c r="BS32" s="53">
        <v>85</v>
      </c>
      <c r="BT32" s="53">
        <v>85</v>
      </c>
      <c r="BU32" s="53">
        <v>90</v>
      </c>
      <c r="BV32" s="53">
        <v>90</v>
      </c>
      <c r="BW32" s="53">
        <v>90</v>
      </c>
      <c r="BX32" s="53">
        <v>95</v>
      </c>
      <c r="BY32" s="53">
        <v>95</v>
      </c>
      <c r="BZ32" s="53">
        <v>95</v>
      </c>
      <c r="CA32" s="53">
        <v>100</v>
      </c>
      <c r="CB32" s="53">
        <v>100</v>
      </c>
      <c r="CC32" s="53">
        <v>100</v>
      </c>
      <c r="CD32" s="53">
        <v>100</v>
      </c>
      <c r="CE32" s="53">
        <v>100</v>
      </c>
      <c r="CF32" s="53">
        <v>100</v>
      </c>
      <c r="CG32" s="53">
        <v>100</v>
      </c>
      <c r="CH32" s="53">
        <v>100</v>
      </c>
      <c r="CI32" s="53">
        <v>100</v>
      </c>
      <c r="CJ32" s="53">
        <v>100</v>
      </c>
      <c r="CK32" s="53"/>
      <c r="CL32" s="54">
        <v>650</v>
      </c>
    </row>
    <row r="33" spans="28:90" ht="18.75" customHeight="1" thickBot="1" x14ac:dyDescent="0.3">
      <c r="AB33" s="68"/>
      <c r="AC33" s="68"/>
      <c r="AD33" s="68"/>
      <c r="AE33" s="68"/>
      <c r="AF33" s="68"/>
      <c r="AG33" s="68"/>
      <c r="AH33" s="68"/>
      <c r="AI33" s="68"/>
      <c r="AJ33" s="7"/>
      <c r="AK33" s="10"/>
      <c r="AL33" s="10"/>
      <c r="AM33" s="49">
        <v>650</v>
      </c>
      <c r="AN33" s="106">
        <v>15</v>
      </c>
      <c r="AO33" s="7">
        <v>-75</v>
      </c>
      <c r="AP33" s="7">
        <v>-75</v>
      </c>
      <c r="AQ33" s="7">
        <v>-75</v>
      </c>
      <c r="AR33" s="7">
        <v>-75</v>
      </c>
      <c r="AS33" s="7">
        <v>-75</v>
      </c>
      <c r="AT33" s="7">
        <v>-75</v>
      </c>
      <c r="AU33" s="7">
        <v>-75</v>
      </c>
      <c r="AV33" s="7">
        <v>-75</v>
      </c>
      <c r="AW33" s="7">
        <v>-75</v>
      </c>
      <c r="AX33" s="7">
        <v>-75</v>
      </c>
      <c r="AY33" s="7">
        <v>-75</v>
      </c>
      <c r="AZ33" s="7">
        <v>-75</v>
      </c>
      <c r="BA33" s="7">
        <v>-75</v>
      </c>
      <c r="BB33" s="7">
        <v>-75</v>
      </c>
      <c r="BC33" s="7">
        <v>-75</v>
      </c>
      <c r="BD33" s="7">
        <v>-75</v>
      </c>
      <c r="BE33" s="7">
        <v>-75</v>
      </c>
      <c r="BF33" s="7">
        <v>-75</v>
      </c>
      <c r="BG33" s="7">
        <v>-75</v>
      </c>
      <c r="BH33" s="7">
        <v>-75</v>
      </c>
      <c r="BI33" s="7">
        <v>-75</v>
      </c>
      <c r="BJ33" s="7">
        <v>75</v>
      </c>
      <c r="BK33" s="7">
        <v>75</v>
      </c>
      <c r="BL33" s="10">
        <v>75</v>
      </c>
      <c r="BM33" s="10">
        <v>80</v>
      </c>
      <c r="BN33" s="10">
        <v>80</v>
      </c>
      <c r="BO33" s="10">
        <v>80</v>
      </c>
      <c r="BP33" s="10">
        <v>85</v>
      </c>
      <c r="BQ33" s="10">
        <v>85</v>
      </c>
      <c r="BR33" s="10">
        <v>85</v>
      </c>
      <c r="BS33" s="10">
        <v>90</v>
      </c>
      <c r="BT33" s="10">
        <v>90</v>
      </c>
      <c r="BU33" s="10">
        <v>90</v>
      </c>
      <c r="BV33" s="10">
        <v>95</v>
      </c>
      <c r="BW33" s="10">
        <v>95</v>
      </c>
      <c r="BX33" s="10">
        <v>95</v>
      </c>
      <c r="BY33" s="10">
        <v>100</v>
      </c>
      <c r="BZ33" s="10">
        <v>100</v>
      </c>
      <c r="CA33" s="10">
        <v>100</v>
      </c>
      <c r="CB33" s="10">
        <v>100</v>
      </c>
      <c r="CC33" s="10">
        <v>100</v>
      </c>
      <c r="CD33" s="10">
        <v>100</v>
      </c>
      <c r="CE33" s="10">
        <v>100</v>
      </c>
      <c r="CF33" s="10">
        <v>100</v>
      </c>
      <c r="CG33" s="10">
        <v>100</v>
      </c>
      <c r="CH33" s="10">
        <v>100</v>
      </c>
      <c r="CI33" s="10">
        <v>100</v>
      </c>
      <c r="CJ33" s="10">
        <v>100</v>
      </c>
      <c r="CK33" s="10"/>
      <c r="CL33" s="50">
        <v>660</v>
      </c>
    </row>
    <row r="34" spans="28:90" ht="39.950000000000003" customHeight="1" x14ac:dyDescent="0.25">
      <c r="AB34" s="240" t="s">
        <v>142</v>
      </c>
      <c r="AC34" s="240"/>
      <c r="AD34" s="240"/>
      <c r="AE34" s="240"/>
      <c r="AF34" s="240"/>
      <c r="AG34" s="240"/>
      <c r="AH34" s="240"/>
      <c r="AI34" s="240"/>
      <c r="AJ34" s="7"/>
      <c r="AK34" s="64" t="s">
        <v>48</v>
      </c>
      <c r="AL34" s="62" t="s">
        <v>37</v>
      </c>
      <c r="AM34" s="49">
        <v>660</v>
      </c>
      <c r="AN34" s="106">
        <v>14.5</v>
      </c>
      <c r="AO34" s="7">
        <v>-75</v>
      </c>
      <c r="AP34" s="7">
        <v>-75</v>
      </c>
      <c r="AQ34" s="7">
        <v>-75</v>
      </c>
      <c r="AR34" s="7">
        <v>-75</v>
      </c>
      <c r="AS34" s="7">
        <v>-75</v>
      </c>
      <c r="AT34" s="7">
        <v>-75</v>
      </c>
      <c r="AU34" s="7">
        <v>-75</v>
      </c>
      <c r="AV34" s="7">
        <v>-75</v>
      </c>
      <c r="AW34" s="7">
        <v>-75</v>
      </c>
      <c r="AX34" s="7">
        <v>-75</v>
      </c>
      <c r="AY34" s="7">
        <v>-75</v>
      </c>
      <c r="AZ34" s="7">
        <v>-75</v>
      </c>
      <c r="BA34" s="7">
        <v>-75</v>
      </c>
      <c r="BB34" s="7">
        <v>-75</v>
      </c>
      <c r="BC34" s="7">
        <v>-75</v>
      </c>
      <c r="BD34" s="7">
        <v>-75</v>
      </c>
      <c r="BE34" s="7">
        <v>-75</v>
      </c>
      <c r="BF34" s="7">
        <v>-75</v>
      </c>
      <c r="BG34" s="7">
        <v>-75</v>
      </c>
      <c r="BH34" s="7">
        <v>-75</v>
      </c>
      <c r="BI34" s="7">
        <v>75</v>
      </c>
      <c r="BJ34" s="7">
        <v>75</v>
      </c>
      <c r="BK34" s="7">
        <v>75</v>
      </c>
      <c r="BL34" s="10">
        <v>80</v>
      </c>
      <c r="BM34" s="10">
        <v>80</v>
      </c>
      <c r="BN34" s="10">
        <v>80</v>
      </c>
      <c r="BO34" s="10">
        <v>85</v>
      </c>
      <c r="BP34" s="10">
        <v>85</v>
      </c>
      <c r="BQ34" s="10">
        <v>90</v>
      </c>
      <c r="BR34" s="10">
        <v>90</v>
      </c>
      <c r="BS34" s="10">
        <v>90</v>
      </c>
      <c r="BT34" s="10">
        <v>95</v>
      </c>
      <c r="BU34" s="10">
        <v>95</v>
      </c>
      <c r="BV34" s="10">
        <v>95</v>
      </c>
      <c r="BW34" s="10">
        <v>100</v>
      </c>
      <c r="BX34" s="10">
        <v>100</v>
      </c>
      <c r="BY34" s="10">
        <v>100</v>
      </c>
      <c r="BZ34" s="10">
        <v>100</v>
      </c>
      <c r="CA34" s="10">
        <v>100</v>
      </c>
      <c r="CB34" s="10">
        <v>100</v>
      </c>
      <c r="CC34" s="10">
        <v>100</v>
      </c>
      <c r="CD34" s="10">
        <v>100</v>
      </c>
      <c r="CE34" s="10">
        <v>100</v>
      </c>
      <c r="CF34" s="10">
        <v>100</v>
      </c>
      <c r="CG34" s="10">
        <v>100</v>
      </c>
      <c r="CH34" s="10">
        <v>100</v>
      </c>
      <c r="CI34" s="10">
        <v>100</v>
      </c>
      <c r="CJ34" s="10">
        <v>100</v>
      </c>
      <c r="CK34" s="10"/>
      <c r="CL34" s="50">
        <v>675</v>
      </c>
    </row>
    <row r="35" spans="28:90" ht="19.5" customHeight="1" x14ac:dyDescent="0.25">
      <c r="AB35" s="68"/>
      <c r="AC35" s="68"/>
      <c r="AD35" s="68"/>
      <c r="AE35" s="68"/>
      <c r="AF35" s="68"/>
      <c r="AG35" s="68"/>
      <c r="AH35" s="68"/>
      <c r="AI35" s="68"/>
      <c r="AJ35" s="7"/>
      <c r="AK35" s="65" t="s">
        <v>95</v>
      </c>
      <c r="AL35" s="57" t="s">
        <v>38</v>
      </c>
      <c r="AM35" s="49">
        <v>675</v>
      </c>
      <c r="AN35" s="106">
        <v>14</v>
      </c>
      <c r="AO35" s="7">
        <v>-75</v>
      </c>
      <c r="AP35" s="7">
        <v>-75</v>
      </c>
      <c r="AQ35" s="7">
        <v>-75</v>
      </c>
      <c r="AR35" s="7">
        <v>-75</v>
      </c>
      <c r="AS35" s="7">
        <v>-75</v>
      </c>
      <c r="AT35" s="7">
        <v>-75</v>
      </c>
      <c r="AU35" s="7">
        <v>-75</v>
      </c>
      <c r="AV35" s="7">
        <v>-75</v>
      </c>
      <c r="AW35" s="7">
        <v>-75</v>
      </c>
      <c r="AX35" s="7">
        <v>-75</v>
      </c>
      <c r="AY35" s="7">
        <v>-75</v>
      </c>
      <c r="AZ35" s="7">
        <v>-75</v>
      </c>
      <c r="BA35" s="7">
        <v>-75</v>
      </c>
      <c r="BB35" s="7">
        <v>-75</v>
      </c>
      <c r="BC35" s="7">
        <v>-75</v>
      </c>
      <c r="BD35" s="7">
        <v>-75</v>
      </c>
      <c r="BE35" s="7">
        <v>-75</v>
      </c>
      <c r="BF35" s="7">
        <v>-75</v>
      </c>
      <c r="BG35" s="7">
        <v>75</v>
      </c>
      <c r="BH35" s="7">
        <v>75</v>
      </c>
      <c r="BI35" s="7">
        <v>75</v>
      </c>
      <c r="BJ35" s="7">
        <v>80</v>
      </c>
      <c r="BK35" s="7">
        <v>80</v>
      </c>
      <c r="BL35" s="10">
        <v>80</v>
      </c>
      <c r="BM35" s="10">
        <v>85</v>
      </c>
      <c r="BN35" s="10">
        <v>85</v>
      </c>
      <c r="BO35" s="10">
        <v>85</v>
      </c>
      <c r="BP35" s="10">
        <v>90</v>
      </c>
      <c r="BQ35" s="10">
        <v>90</v>
      </c>
      <c r="BR35" s="10">
        <v>95</v>
      </c>
      <c r="BS35" s="10">
        <v>95</v>
      </c>
      <c r="BT35" s="10">
        <v>95</v>
      </c>
      <c r="BU35" s="10">
        <v>100</v>
      </c>
      <c r="BV35" s="10">
        <v>100</v>
      </c>
      <c r="BW35" s="10">
        <v>100</v>
      </c>
      <c r="BX35" s="10">
        <v>100</v>
      </c>
      <c r="BY35" s="10">
        <v>100</v>
      </c>
      <c r="BZ35" s="10">
        <v>100</v>
      </c>
      <c r="CA35" s="10">
        <v>100</v>
      </c>
      <c r="CB35" s="10">
        <v>100</v>
      </c>
      <c r="CC35" s="10">
        <v>100</v>
      </c>
      <c r="CD35" s="10">
        <v>100</v>
      </c>
      <c r="CE35" s="10">
        <v>100</v>
      </c>
      <c r="CF35" s="10">
        <v>100</v>
      </c>
      <c r="CG35" s="10">
        <v>100</v>
      </c>
      <c r="CH35" s="10">
        <v>100</v>
      </c>
      <c r="CI35" s="10">
        <v>100</v>
      </c>
      <c r="CJ35" s="10">
        <v>100</v>
      </c>
      <c r="CK35" s="10"/>
      <c r="CL35" s="50">
        <v>685</v>
      </c>
    </row>
    <row r="36" spans="28:90" ht="24.75" customHeight="1" x14ac:dyDescent="0.25">
      <c r="AB36" s="109"/>
      <c r="AC36" s="96" t="s">
        <v>11</v>
      </c>
      <c r="AD36" s="153" t="s">
        <v>140</v>
      </c>
      <c r="AE36" s="200" t="s">
        <v>126</v>
      </c>
      <c r="AF36" s="201"/>
      <c r="AG36" s="204" t="s">
        <v>86</v>
      </c>
      <c r="AH36" s="205"/>
      <c r="AI36" s="110"/>
      <c r="AJ36" s="8" t="str">
        <f>IF(AD39=$AL$34,("1"),IF(AD39=$AL$35,("2"),IF(AD39=$AL$36,("3"),IF(AD39=$AL$37,("4"),(0.9)))))</f>
        <v>2</v>
      </c>
      <c r="AK36" s="65" t="s">
        <v>94</v>
      </c>
      <c r="AL36" s="43" t="s">
        <v>39</v>
      </c>
      <c r="AM36" s="49"/>
      <c r="AN36" s="106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50"/>
    </row>
    <row r="37" spans="28:90" ht="39.950000000000003" customHeight="1" thickBot="1" x14ac:dyDescent="0.3">
      <c r="AB37" s="109"/>
      <c r="AC37" s="97"/>
      <c r="AD37" s="105"/>
      <c r="AE37" s="202"/>
      <c r="AF37" s="203"/>
      <c r="AG37" s="206"/>
      <c r="AH37" s="207"/>
      <c r="AI37" s="110"/>
      <c r="AJ37" s="8" t="str">
        <f>IF(AD40=$AK$47,("1"),IF(AD40=$AK$48,("2"),IF(AD40=$AK$49,("3"),IF(AD40=$AK$50,("4"),IF(AD40=$AK$51,("5"),(0.9))))))</f>
        <v>3</v>
      </c>
      <c r="AK37" s="65" t="s">
        <v>47</v>
      </c>
      <c r="AL37" s="43" t="s">
        <v>40</v>
      </c>
      <c r="AM37" s="49"/>
      <c r="AN37" s="106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50"/>
    </row>
    <row r="38" spans="28:90" ht="39.950000000000003" customHeight="1" thickTop="1" thickBot="1" x14ac:dyDescent="0.3">
      <c r="AB38" s="109"/>
      <c r="AC38" s="103"/>
      <c r="AD38" s="111" t="s">
        <v>127</v>
      </c>
      <c r="AE38" s="198" t="s">
        <v>49</v>
      </c>
      <c r="AF38" s="198"/>
      <c r="AG38" s="198"/>
      <c r="AH38" s="199"/>
      <c r="AI38" s="69"/>
      <c r="AJ38" s="8" t="str">
        <f>IF(AD41=$AL$40,("1"),IF(AD41=$AL$41,("2"),IF(AD41=$AL$42,("3"),IF(AD41=$AL$43,("4"),IF(AD41=$AL$44,("5"),(0.9))))))</f>
        <v>4</v>
      </c>
      <c r="AK38" s="65" t="s">
        <v>46</v>
      </c>
      <c r="AL38" s="42"/>
      <c r="AM38" s="49">
        <v>700</v>
      </c>
      <c r="AN38" s="106">
        <v>13</v>
      </c>
      <c r="AO38" s="7">
        <v>-75</v>
      </c>
      <c r="AP38" s="7">
        <v>-75</v>
      </c>
      <c r="AQ38" s="7">
        <v>-75</v>
      </c>
      <c r="AR38" s="7">
        <v>-75</v>
      </c>
      <c r="AS38" s="7">
        <v>-75</v>
      </c>
      <c r="AT38" s="7">
        <v>-75</v>
      </c>
      <c r="AU38" s="7">
        <v>-75</v>
      </c>
      <c r="AV38" s="7">
        <v>-75</v>
      </c>
      <c r="AW38" s="7">
        <v>-75</v>
      </c>
      <c r="AX38" s="7">
        <v>-75</v>
      </c>
      <c r="AY38" s="7">
        <v>-75</v>
      </c>
      <c r="AZ38" s="7">
        <v>-75</v>
      </c>
      <c r="BA38" s="7">
        <v>-75</v>
      </c>
      <c r="BB38" s="7">
        <v>-75</v>
      </c>
      <c r="BC38" s="7">
        <v>-75</v>
      </c>
      <c r="BD38" s="7">
        <v>75</v>
      </c>
      <c r="BE38" s="7">
        <v>75</v>
      </c>
      <c r="BF38" s="7">
        <v>75</v>
      </c>
      <c r="BG38" s="7">
        <v>80</v>
      </c>
      <c r="BH38" s="7">
        <v>80</v>
      </c>
      <c r="BI38" s="7">
        <v>85</v>
      </c>
      <c r="BJ38" s="7">
        <v>85</v>
      </c>
      <c r="BK38" s="7">
        <v>85</v>
      </c>
      <c r="BL38" s="10">
        <v>90</v>
      </c>
      <c r="BM38" s="10">
        <v>90</v>
      </c>
      <c r="BN38" s="10">
        <v>90</v>
      </c>
      <c r="BO38" s="10">
        <v>95</v>
      </c>
      <c r="BP38" s="10">
        <v>95</v>
      </c>
      <c r="BQ38" s="10">
        <v>100</v>
      </c>
      <c r="BR38" s="10">
        <v>100</v>
      </c>
      <c r="BS38" s="10">
        <v>100</v>
      </c>
      <c r="BT38" s="10">
        <v>100</v>
      </c>
      <c r="BU38" s="10">
        <v>100</v>
      </c>
      <c r="BV38" s="10">
        <v>100</v>
      </c>
      <c r="BW38" s="10">
        <v>100</v>
      </c>
      <c r="BX38" s="10">
        <v>100</v>
      </c>
      <c r="BY38" s="10">
        <v>100</v>
      </c>
      <c r="BZ38" s="10">
        <v>100</v>
      </c>
      <c r="CA38" s="10">
        <v>100</v>
      </c>
      <c r="CB38" s="10">
        <v>100</v>
      </c>
      <c r="CC38" s="10">
        <v>100</v>
      </c>
      <c r="CD38" s="10">
        <v>100</v>
      </c>
      <c r="CE38" s="10">
        <v>100</v>
      </c>
      <c r="CF38" s="10">
        <v>100</v>
      </c>
      <c r="CG38" s="10">
        <v>100</v>
      </c>
      <c r="CH38" s="10">
        <v>100</v>
      </c>
      <c r="CI38" s="10">
        <v>100</v>
      </c>
      <c r="CJ38" s="10">
        <v>100</v>
      </c>
      <c r="CK38" s="10"/>
      <c r="CL38" s="50">
        <v>710</v>
      </c>
    </row>
    <row r="39" spans="28:90" ht="39.950000000000003" customHeight="1" thickBot="1" x14ac:dyDescent="0.3">
      <c r="AB39" s="109"/>
      <c r="AC39" s="104" t="s">
        <v>36</v>
      </c>
      <c r="AD39" s="112" t="s">
        <v>38</v>
      </c>
      <c r="AE39" s="174" t="s">
        <v>96</v>
      </c>
      <c r="AF39" s="175"/>
      <c r="AG39" s="175"/>
      <c r="AH39" s="176"/>
      <c r="AI39" s="69"/>
      <c r="AJ39" s="8" t="str">
        <f>IF(AD42=$AK$40,("1"),IF(AD42=$AK$41,("2"),IF(AD42=$AK$42,("3"),IF(AD42=$AK$43,("4"),IF(AD42=$AK$44,("5"),(0.9))))))</f>
        <v>2</v>
      </c>
      <c r="AK39" s="66" t="s">
        <v>65</v>
      </c>
      <c r="AL39" s="7"/>
      <c r="AM39" s="49">
        <v>710</v>
      </c>
      <c r="AN39" s="106">
        <v>12.5</v>
      </c>
      <c r="AO39" s="7">
        <v>-75</v>
      </c>
      <c r="AP39" s="7">
        <v>-75</v>
      </c>
      <c r="AQ39" s="7">
        <v>-75</v>
      </c>
      <c r="AR39" s="7">
        <v>-75</v>
      </c>
      <c r="AS39" s="7">
        <v>-75</v>
      </c>
      <c r="AT39" s="7">
        <v>-75</v>
      </c>
      <c r="AU39" s="7">
        <v>-75</v>
      </c>
      <c r="AV39" s="7">
        <v>-75</v>
      </c>
      <c r="AW39" s="7">
        <v>-75</v>
      </c>
      <c r="AX39" s="7">
        <v>-75</v>
      </c>
      <c r="AY39" s="7">
        <v>-75</v>
      </c>
      <c r="AZ39" s="7">
        <v>-75</v>
      </c>
      <c r="BA39" s="7">
        <v>-75</v>
      </c>
      <c r="BB39" s="7">
        <v>-75</v>
      </c>
      <c r="BC39" s="7">
        <v>75</v>
      </c>
      <c r="BD39" s="7">
        <v>75</v>
      </c>
      <c r="BE39" s="7">
        <v>80</v>
      </c>
      <c r="BF39" s="7">
        <v>80</v>
      </c>
      <c r="BG39" s="7">
        <v>80</v>
      </c>
      <c r="BH39" s="7">
        <v>85</v>
      </c>
      <c r="BI39" s="7">
        <v>85</v>
      </c>
      <c r="BJ39" s="7">
        <v>90</v>
      </c>
      <c r="BK39" s="7">
        <v>90</v>
      </c>
      <c r="BL39" s="10">
        <v>90</v>
      </c>
      <c r="BM39" s="10">
        <v>95</v>
      </c>
      <c r="BN39" s="10">
        <v>95</v>
      </c>
      <c r="BO39" s="10">
        <v>100</v>
      </c>
      <c r="BP39" s="10">
        <v>100</v>
      </c>
      <c r="BQ39" s="10">
        <v>100</v>
      </c>
      <c r="BR39" s="10">
        <v>100</v>
      </c>
      <c r="BS39" s="10">
        <v>100</v>
      </c>
      <c r="BT39" s="10">
        <v>100</v>
      </c>
      <c r="BU39" s="10">
        <v>100</v>
      </c>
      <c r="BV39" s="10">
        <v>100</v>
      </c>
      <c r="BW39" s="10">
        <v>100</v>
      </c>
      <c r="BX39" s="10">
        <v>100</v>
      </c>
      <c r="BY39" s="10">
        <v>100</v>
      </c>
      <c r="BZ39" s="10">
        <v>100</v>
      </c>
      <c r="CA39" s="10">
        <v>100</v>
      </c>
      <c r="CB39" s="10">
        <v>100</v>
      </c>
      <c r="CC39" s="10">
        <v>100</v>
      </c>
      <c r="CD39" s="10">
        <v>100</v>
      </c>
      <c r="CE39" s="10">
        <v>100</v>
      </c>
      <c r="CF39" s="10">
        <v>100</v>
      </c>
      <c r="CG39" s="10">
        <v>100</v>
      </c>
      <c r="CH39" s="10">
        <v>100</v>
      </c>
      <c r="CI39" s="10">
        <v>100</v>
      </c>
      <c r="CJ39" s="10">
        <v>100</v>
      </c>
      <c r="CK39" s="10"/>
      <c r="CL39" s="50">
        <v>725</v>
      </c>
    </row>
    <row r="40" spans="28:90" ht="39.950000000000003" customHeight="1" x14ac:dyDescent="0.25">
      <c r="AB40" s="109"/>
      <c r="AC40" s="104" t="s">
        <v>35</v>
      </c>
      <c r="AD40" s="113" t="s">
        <v>42</v>
      </c>
      <c r="AE40" s="195" t="s">
        <v>104</v>
      </c>
      <c r="AF40" s="196"/>
      <c r="AG40" s="196"/>
      <c r="AH40" s="197"/>
      <c r="AI40" s="69"/>
      <c r="AJ40" s="106" t="str">
        <f>IF(AE42=$AK$33,(""),IF(AE42=$AL$54,("0"),IF(AE42=$AL$55,("0"),IF(AE42=$AL$56,("1"),IF(AE42=$AL$57,("2"),IF(AE42=$AL$58,("3"),IF(AE42=$AL$59,("4"),(""))))))))</f>
        <v/>
      </c>
      <c r="AK40" s="64" t="s">
        <v>30</v>
      </c>
      <c r="AL40" s="62" t="s">
        <v>27</v>
      </c>
      <c r="AM40" s="49">
        <v>725</v>
      </c>
      <c r="AN40" s="106">
        <v>12</v>
      </c>
      <c r="AO40" s="7">
        <v>-75</v>
      </c>
      <c r="AP40" s="7">
        <v>-75</v>
      </c>
      <c r="AQ40" s="7">
        <v>-75</v>
      </c>
      <c r="AR40" s="7">
        <v>-75</v>
      </c>
      <c r="AS40" s="7">
        <v>-75</v>
      </c>
      <c r="AT40" s="7">
        <v>-75</v>
      </c>
      <c r="AU40" s="7">
        <v>-75</v>
      </c>
      <c r="AV40" s="7">
        <v>-75</v>
      </c>
      <c r="AW40" s="7">
        <v>-75</v>
      </c>
      <c r="AX40" s="7">
        <v>-75</v>
      </c>
      <c r="AY40" s="7">
        <v>-75</v>
      </c>
      <c r="AZ40" s="7">
        <v>-75</v>
      </c>
      <c r="BA40" s="7">
        <v>75</v>
      </c>
      <c r="BB40" s="7">
        <v>75</v>
      </c>
      <c r="BC40" s="7">
        <v>75</v>
      </c>
      <c r="BD40" s="7">
        <v>80</v>
      </c>
      <c r="BE40" s="7">
        <v>80</v>
      </c>
      <c r="BF40" s="7">
        <v>85</v>
      </c>
      <c r="BG40" s="7">
        <v>85</v>
      </c>
      <c r="BH40" s="7">
        <v>90</v>
      </c>
      <c r="BI40" s="7">
        <v>90</v>
      </c>
      <c r="BJ40" s="7">
        <v>90</v>
      </c>
      <c r="BK40" s="7">
        <v>95</v>
      </c>
      <c r="BL40" s="10">
        <v>95</v>
      </c>
      <c r="BM40" s="10">
        <v>100</v>
      </c>
      <c r="BN40" s="10">
        <v>100</v>
      </c>
      <c r="BO40" s="10">
        <v>100</v>
      </c>
      <c r="BP40" s="10">
        <v>100</v>
      </c>
      <c r="BQ40" s="10">
        <v>100</v>
      </c>
      <c r="BR40" s="10">
        <v>100</v>
      </c>
      <c r="BS40" s="10">
        <v>100</v>
      </c>
      <c r="BT40" s="10">
        <v>100</v>
      </c>
      <c r="BU40" s="10">
        <v>100</v>
      </c>
      <c r="BV40" s="10">
        <v>100</v>
      </c>
      <c r="BW40" s="10">
        <v>100</v>
      </c>
      <c r="BX40" s="10">
        <v>100</v>
      </c>
      <c r="BY40" s="10">
        <v>100</v>
      </c>
      <c r="BZ40" s="10">
        <v>100</v>
      </c>
      <c r="CA40" s="10">
        <v>100</v>
      </c>
      <c r="CB40" s="10">
        <v>100</v>
      </c>
      <c r="CC40" s="10">
        <v>100</v>
      </c>
      <c r="CD40" s="10">
        <v>100</v>
      </c>
      <c r="CE40" s="10">
        <v>100</v>
      </c>
      <c r="CF40" s="10">
        <v>100</v>
      </c>
      <c r="CG40" s="10">
        <v>100</v>
      </c>
      <c r="CH40" s="10">
        <v>100</v>
      </c>
      <c r="CI40" s="10">
        <v>100</v>
      </c>
      <c r="CJ40" s="10">
        <v>100</v>
      </c>
      <c r="CK40" s="10"/>
      <c r="CL40" s="50">
        <v>735</v>
      </c>
    </row>
    <row r="41" spans="28:90" ht="39.950000000000003" customHeight="1" x14ac:dyDescent="0.25">
      <c r="AB41" s="109"/>
      <c r="AC41" s="104" t="s">
        <v>26</v>
      </c>
      <c r="AD41" s="113" t="s">
        <v>29</v>
      </c>
      <c r="AE41" s="174" t="s">
        <v>137</v>
      </c>
      <c r="AF41" s="175"/>
      <c r="AG41" s="175"/>
      <c r="AH41" s="176"/>
      <c r="AI41" s="69"/>
      <c r="AJ41" s="8">
        <f>(AJ36+AJ37+AJ38+AJ39)/4</f>
        <v>2.75</v>
      </c>
      <c r="AK41" s="65" t="s">
        <v>31</v>
      </c>
      <c r="AL41" s="43" t="s">
        <v>64</v>
      </c>
      <c r="AM41" s="49">
        <v>735</v>
      </c>
      <c r="AN41" s="106">
        <v>11.5</v>
      </c>
      <c r="AO41" s="7">
        <v>-75</v>
      </c>
      <c r="AP41" s="7">
        <v>-75</v>
      </c>
      <c r="AQ41" s="7">
        <v>-75</v>
      </c>
      <c r="AR41" s="7">
        <v>-75</v>
      </c>
      <c r="AS41" s="7">
        <v>-75</v>
      </c>
      <c r="AT41" s="7">
        <v>-75</v>
      </c>
      <c r="AU41" s="7">
        <v>-75</v>
      </c>
      <c r="AV41" s="7">
        <v>-75</v>
      </c>
      <c r="AW41" s="7">
        <v>-75</v>
      </c>
      <c r="AX41" s="7">
        <v>-75</v>
      </c>
      <c r="AY41" s="7">
        <v>-75</v>
      </c>
      <c r="AZ41" s="7">
        <v>75</v>
      </c>
      <c r="BA41" s="7">
        <v>75</v>
      </c>
      <c r="BB41" s="7">
        <v>80</v>
      </c>
      <c r="BC41" s="7">
        <v>80</v>
      </c>
      <c r="BD41" s="7">
        <v>85</v>
      </c>
      <c r="BE41" s="7">
        <v>85</v>
      </c>
      <c r="BF41" s="7">
        <v>85</v>
      </c>
      <c r="BG41" s="7">
        <v>90</v>
      </c>
      <c r="BH41" s="7">
        <v>90</v>
      </c>
      <c r="BI41" s="7">
        <v>95</v>
      </c>
      <c r="BJ41" s="7">
        <v>95</v>
      </c>
      <c r="BK41" s="7">
        <v>100</v>
      </c>
      <c r="BL41" s="10">
        <v>100</v>
      </c>
      <c r="BM41" s="10">
        <v>100</v>
      </c>
      <c r="BN41" s="10">
        <v>100</v>
      </c>
      <c r="BO41" s="10">
        <v>100</v>
      </c>
      <c r="BP41" s="10">
        <v>100</v>
      </c>
      <c r="BQ41" s="10">
        <v>100</v>
      </c>
      <c r="BR41" s="10">
        <v>100</v>
      </c>
      <c r="BS41" s="10">
        <v>100</v>
      </c>
      <c r="BT41" s="10">
        <v>100</v>
      </c>
      <c r="BU41" s="10">
        <v>100</v>
      </c>
      <c r="BV41" s="10">
        <v>100</v>
      </c>
      <c r="BW41" s="10">
        <v>100</v>
      </c>
      <c r="BX41" s="10">
        <v>100</v>
      </c>
      <c r="BY41" s="10">
        <v>100</v>
      </c>
      <c r="BZ41" s="10">
        <v>100</v>
      </c>
      <c r="CA41" s="10">
        <v>100</v>
      </c>
      <c r="CB41" s="10">
        <v>100</v>
      </c>
      <c r="CC41" s="10">
        <v>100</v>
      </c>
      <c r="CD41" s="10">
        <v>100</v>
      </c>
      <c r="CE41" s="10">
        <v>100</v>
      </c>
      <c r="CF41" s="10">
        <v>100</v>
      </c>
      <c r="CG41" s="10">
        <v>100</v>
      </c>
      <c r="CH41" s="10">
        <v>100</v>
      </c>
      <c r="CI41" s="10">
        <v>100</v>
      </c>
      <c r="CJ41" s="10">
        <v>100</v>
      </c>
      <c r="CK41" s="10"/>
      <c r="CL41" s="50">
        <v>750</v>
      </c>
    </row>
    <row r="42" spans="28:90" ht="39.950000000000003" customHeight="1" thickBot="1" x14ac:dyDescent="0.3">
      <c r="AB42" s="109"/>
      <c r="AC42" s="104" t="s">
        <v>62</v>
      </c>
      <c r="AD42" s="114" t="s">
        <v>31</v>
      </c>
      <c r="AE42" s="177" t="s">
        <v>107</v>
      </c>
      <c r="AF42" s="178"/>
      <c r="AG42" s="178"/>
      <c r="AH42" s="179"/>
      <c r="AI42" s="69"/>
      <c r="AJ42" s="92">
        <f>MATCH(AJ45,$AT$56:$AT$60,0)</f>
        <v>2</v>
      </c>
      <c r="AK42" s="65" t="s">
        <v>32</v>
      </c>
      <c r="AL42" s="43" t="s">
        <v>28</v>
      </c>
      <c r="AM42" s="49">
        <v>750</v>
      </c>
      <c r="AN42" s="106">
        <v>11</v>
      </c>
      <c r="AO42" s="7">
        <v>-75</v>
      </c>
      <c r="AP42" s="7">
        <v>-75</v>
      </c>
      <c r="AQ42" s="7">
        <v>-75</v>
      </c>
      <c r="AR42" s="7">
        <v>-75</v>
      </c>
      <c r="AS42" s="7">
        <v>-75</v>
      </c>
      <c r="AT42" s="7">
        <v>-75</v>
      </c>
      <c r="AU42" s="7">
        <v>-75</v>
      </c>
      <c r="AV42" s="7">
        <v>-75</v>
      </c>
      <c r="AW42" s="7">
        <v>-75</v>
      </c>
      <c r="AX42" s="7">
        <v>75</v>
      </c>
      <c r="AY42" s="7">
        <v>75</v>
      </c>
      <c r="AZ42" s="7">
        <v>80</v>
      </c>
      <c r="BA42" s="7">
        <v>85</v>
      </c>
      <c r="BB42" s="7">
        <v>85</v>
      </c>
      <c r="BC42" s="7">
        <v>90</v>
      </c>
      <c r="BD42" s="7">
        <v>90</v>
      </c>
      <c r="BE42" s="7">
        <v>95</v>
      </c>
      <c r="BF42" s="7">
        <v>95</v>
      </c>
      <c r="BG42" s="7">
        <v>100</v>
      </c>
      <c r="BH42" s="7">
        <v>100</v>
      </c>
      <c r="BI42" s="7">
        <v>100</v>
      </c>
      <c r="BJ42" s="7">
        <v>100</v>
      </c>
      <c r="BK42" s="7">
        <v>100</v>
      </c>
      <c r="BL42" s="10">
        <v>100</v>
      </c>
      <c r="BM42" s="10">
        <v>100</v>
      </c>
      <c r="BN42" s="10">
        <v>100</v>
      </c>
      <c r="BO42" s="10">
        <v>100</v>
      </c>
      <c r="BP42" s="10">
        <v>100</v>
      </c>
      <c r="BQ42" s="10">
        <v>100</v>
      </c>
      <c r="BR42" s="10">
        <v>100</v>
      </c>
      <c r="BS42" s="10">
        <v>100</v>
      </c>
      <c r="BT42" s="10">
        <v>100</v>
      </c>
      <c r="BU42" s="10">
        <v>100</v>
      </c>
      <c r="BV42" s="10">
        <v>100</v>
      </c>
      <c r="BW42" s="10">
        <v>100</v>
      </c>
      <c r="BX42" s="10">
        <v>100</v>
      </c>
      <c r="BY42" s="10">
        <v>100</v>
      </c>
      <c r="BZ42" s="10">
        <v>100</v>
      </c>
      <c r="CA42" s="10">
        <v>100</v>
      </c>
      <c r="CB42" s="10">
        <v>100</v>
      </c>
      <c r="CC42" s="10">
        <v>100</v>
      </c>
      <c r="CD42" s="10">
        <v>100</v>
      </c>
      <c r="CE42" s="10">
        <v>100</v>
      </c>
      <c r="CF42" s="10">
        <v>100</v>
      </c>
      <c r="CG42" s="10">
        <v>100</v>
      </c>
      <c r="CH42" s="10">
        <v>100</v>
      </c>
      <c r="CI42" s="10">
        <v>100</v>
      </c>
      <c r="CJ42" s="10">
        <v>100</v>
      </c>
      <c r="CK42" s="10"/>
      <c r="CL42" s="50">
        <v>760</v>
      </c>
    </row>
    <row r="43" spans="28:90" ht="39.950000000000003" customHeight="1" thickTop="1" x14ac:dyDescent="0.25">
      <c r="AB43" s="109"/>
      <c r="AC43" s="98" t="s">
        <v>93</v>
      </c>
      <c r="AD43" s="180"/>
      <c r="AE43" s="181"/>
      <c r="AF43" s="181"/>
      <c r="AG43" s="181"/>
      <c r="AH43" s="181"/>
      <c r="AI43" s="110"/>
      <c r="AJ43" s="8">
        <f>MATCH(AE38,$AU$55:$AZ$55,0)</f>
        <v>2</v>
      </c>
      <c r="AK43" s="65" t="s">
        <v>33</v>
      </c>
      <c r="AL43" s="43" t="s">
        <v>29</v>
      </c>
      <c r="AM43" s="49">
        <v>760</v>
      </c>
      <c r="AN43" s="106">
        <v>10.5</v>
      </c>
      <c r="AO43" s="7">
        <v>-75</v>
      </c>
      <c r="AP43" s="7">
        <v>-75</v>
      </c>
      <c r="AQ43" s="7">
        <v>-75</v>
      </c>
      <c r="AR43" s="7">
        <v>-75</v>
      </c>
      <c r="AS43" s="7">
        <v>-75</v>
      </c>
      <c r="AT43" s="7">
        <v>-75</v>
      </c>
      <c r="AU43" s="7">
        <v>-75</v>
      </c>
      <c r="AV43" s="7">
        <v>-75</v>
      </c>
      <c r="AW43" s="7">
        <v>75</v>
      </c>
      <c r="AX43" s="7">
        <v>75</v>
      </c>
      <c r="AY43" s="7">
        <v>80</v>
      </c>
      <c r="AZ43" s="7">
        <v>80</v>
      </c>
      <c r="BA43" s="7">
        <v>85</v>
      </c>
      <c r="BB43" s="7">
        <v>85</v>
      </c>
      <c r="BC43" s="7">
        <v>90</v>
      </c>
      <c r="BD43" s="7">
        <v>90</v>
      </c>
      <c r="BE43" s="7">
        <v>95</v>
      </c>
      <c r="BF43" s="7">
        <v>95</v>
      </c>
      <c r="BG43" s="7">
        <v>100</v>
      </c>
      <c r="BH43" s="7">
        <v>100</v>
      </c>
      <c r="BI43" s="7">
        <v>100</v>
      </c>
      <c r="BJ43" s="7">
        <v>100</v>
      </c>
      <c r="BK43" s="7">
        <v>100</v>
      </c>
      <c r="BL43" s="10">
        <v>100</v>
      </c>
      <c r="BM43" s="10">
        <v>100</v>
      </c>
      <c r="BN43" s="10">
        <v>100</v>
      </c>
      <c r="BO43" s="10">
        <v>100</v>
      </c>
      <c r="BP43" s="10">
        <v>100</v>
      </c>
      <c r="BQ43" s="10">
        <v>100</v>
      </c>
      <c r="BR43" s="10">
        <v>100</v>
      </c>
      <c r="BS43" s="10">
        <v>100</v>
      </c>
      <c r="BT43" s="10">
        <v>100</v>
      </c>
      <c r="BU43" s="10">
        <v>100</v>
      </c>
      <c r="BV43" s="10">
        <v>100</v>
      </c>
      <c r="BW43" s="10">
        <v>100</v>
      </c>
      <c r="BX43" s="10">
        <v>100</v>
      </c>
      <c r="BY43" s="10">
        <v>100</v>
      </c>
      <c r="BZ43" s="10">
        <v>100</v>
      </c>
      <c r="CA43" s="10">
        <v>100</v>
      </c>
      <c r="CB43" s="10">
        <v>100</v>
      </c>
      <c r="CC43" s="10">
        <v>100</v>
      </c>
      <c r="CD43" s="10">
        <v>100</v>
      </c>
      <c r="CE43" s="10">
        <v>100</v>
      </c>
      <c r="CF43" s="10">
        <v>100</v>
      </c>
      <c r="CG43" s="10">
        <v>100</v>
      </c>
      <c r="CH43" s="10">
        <v>100</v>
      </c>
      <c r="CI43" s="10">
        <v>100</v>
      </c>
      <c r="CJ43" s="10">
        <v>100</v>
      </c>
      <c r="CK43" s="10"/>
      <c r="CL43" s="50">
        <v>775</v>
      </c>
    </row>
    <row r="44" spans="28:90" ht="39.950000000000003" customHeight="1" thickBot="1" x14ac:dyDescent="0.3">
      <c r="AB44" s="109"/>
      <c r="AC44" s="99" t="s">
        <v>51</v>
      </c>
      <c r="AD44" s="190" t="str">
        <f>INDEX($AU$56:$AZ$60,AJ42,AJ43)</f>
        <v>Très bonne capacité aérobie et bonne gestion de l'effort</v>
      </c>
      <c r="AE44" s="191"/>
      <c r="AF44" s="191"/>
      <c r="AG44" s="191"/>
      <c r="AH44" s="191"/>
      <c r="AI44" s="110"/>
      <c r="AJ44" s="8"/>
      <c r="AK44" s="65" t="s">
        <v>34</v>
      </c>
      <c r="AL44" s="43" t="s">
        <v>106</v>
      </c>
      <c r="AM44" s="49">
        <v>775</v>
      </c>
      <c r="AN44" s="106">
        <v>10</v>
      </c>
      <c r="AO44" s="7">
        <v>-75</v>
      </c>
      <c r="AP44" s="7">
        <v>-75</v>
      </c>
      <c r="AQ44" s="7">
        <v>-75</v>
      </c>
      <c r="AR44" s="7">
        <v>-75</v>
      </c>
      <c r="AS44" s="7">
        <v>-75</v>
      </c>
      <c r="AT44" s="7">
        <v>-75</v>
      </c>
      <c r="AU44" s="7">
        <v>75</v>
      </c>
      <c r="AV44" s="7">
        <v>75</v>
      </c>
      <c r="AW44" s="7">
        <v>80</v>
      </c>
      <c r="AX44" s="7">
        <v>80</v>
      </c>
      <c r="AY44" s="7">
        <v>85</v>
      </c>
      <c r="AZ44" s="7">
        <v>85</v>
      </c>
      <c r="BA44" s="7">
        <v>90</v>
      </c>
      <c r="BB44" s="7">
        <v>90</v>
      </c>
      <c r="BC44" s="7">
        <v>95</v>
      </c>
      <c r="BD44" s="7">
        <v>95</v>
      </c>
      <c r="BE44" s="7">
        <v>100</v>
      </c>
      <c r="BF44" s="7">
        <v>100</v>
      </c>
      <c r="BG44" s="7">
        <v>100</v>
      </c>
      <c r="BH44" s="7">
        <v>100</v>
      </c>
      <c r="BI44" s="7">
        <v>100</v>
      </c>
      <c r="BJ44" s="7">
        <v>100</v>
      </c>
      <c r="BK44" s="7">
        <v>100</v>
      </c>
      <c r="BL44" s="10">
        <v>100</v>
      </c>
      <c r="BM44" s="10">
        <v>100</v>
      </c>
      <c r="BN44" s="10">
        <v>100</v>
      </c>
      <c r="BO44" s="10">
        <v>100</v>
      </c>
      <c r="BP44" s="10">
        <v>100</v>
      </c>
      <c r="BQ44" s="10">
        <v>100</v>
      </c>
      <c r="BR44" s="10">
        <v>100</v>
      </c>
      <c r="BS44" s="10">
        <v>100</v>
      </c>
      <c r="BT44" s="10">
        <v>100</v>
      </c>
      <c r="BU44" s="10">
        <v>100</v>
      </c>
      <c r="BV44" s="10">
        <v>100</v>
      </c>
      <c r="BW44" s="10">
        <v>100</v>
      </c>
      <c r="BX44" s="10">
        <v>100</v>
      </c>
      <c r="BY44" s="10">
        <v>100</v>
      </c>
      <c r="BZ44" s="10">
        <v>100</v>
      </c>
      <c r="CA44" s="10">
        <v>100</v>
      </c>
      <c r="CB44" s="10">
        <v>100</v>
      </c>
      <c r="CC44" s="10">
        <v>100</v>
      </c>
      <c r="CD44" s="10">
        <v>100</v>
      </c>
      <c r="CE44" s="10">
        <v>100</v>
      </c>
      <c r="CF44" s="10">
        <v>100</v>
      </c>
      <c r="CG44" s="10">
        <v>100</v>
      </c>
      <c r="CH44" s="10">
        <v>100</v>
      </c>
      <c r="CI44" s="10">
        <v>100</v>
      </c>
      <c r="CJ44" s="10">
        <v>100</v>
      </c>
      <c r="CK44" s="10"/>
      <c r="CL44" s="50">
        <v>785</v>
      </c>
    </row>
    <row r="45" spans="28:90" ht="39.950000000000003" customHeight="1" thickBot="1" x14ac:dyDescent="0.3">
      <c r="AB45" s="68"/>
      <c r="AC45" s="68"/>
      <c r="AD45" s="154" t="s">
        <v>128</v>
      </c>
      <c r="AE45" s="107" t="str">
        <f>IF(AE38=$AZ$55,"DA",IF(AE38=$AY$55,"1",IF(AE38=$AX$55,"2",IF(AE38=$AW$55,"3",IF(AE38=$AV$55,"4","Erreur")))))</f>
        <v>4</v>
      </c>
      <c r="AF45" s="107" t="str">
        <f>IF(AD46=$AL$67,"0",IF(AD46=$AL$68,"1",IF(AD46=$AL$69,"2",IF(AD46=$AL$70,"3","4"))))</f>
        <v>2</v>
      </c>
      <c r="AG45" s="152">
        <v>1</v>
      </c>
      <c r="AH45" s="108" t="str">
        <f>IF(AE40=$AL$55,"0",IF(AE40=$AL$56,"1",IF(AE40=$AL$57,"2",IF(AE40=$AL$58,"3",IF(AE40=$AL$59,"4","Erreur")))))</f>
        <v>3</v>
      </c>
      <c r="AI45" s="68"/>
      <c r="AJ45" s="8">
        <f>ROUNDDOWN(AJ41,0)</f>
        <v>2</v>
      </c>
      <c r="AK45" s="54"/>
      <c r="AL45" s="42"/>
      <c r="AM45" s="49">
        <v>785</v>
      </c>
      <c r="AN45" s="106">
        <v>9.5</v>
      </c>
      <c r="AO45" s="7">
        <v>-75</v>
      </c>
      <c r="AP45" s="7">
        <v>-75</v>
      </c>
      <c r="AQ45" s="7">
        <v>-75</v>
      </c>
      <c r="AR45" s="7">
        <v>-75</v>
      </c>
      <c r="AS45" s="7">
        <v>-75</v>
      </c>
      <c r="AT45" s="7">
        <v>75</v>
      </c>
      <c r="AU45" s="7">
        <v>75</v>
      </c>
      <c r="AV45" s="7">
        <v>80</v>
      </c>
      <c r="AW45" s="7">
        <v>85</v>
      </c>
      <c r="AX45" s="7">
        <v>85</v>
      </c>
      <c r="AY45" s="7">
        <v>90</v>
      </c>
      <c r="AZ45" s="7">
        <v>90</v>
      </c>
      <c r="BA45" s="7">
        <v>95</v>
      </c>
      <c r="BB45" s="7">
        <v>95</v>
      </c>
      <c r="BC45" s="7">
        <v>100</v>
      </c>
      <c r="BD45" s="7">
        <v>100</v>
      </c>
      <c r="BE45" s="7">
        <v>100</v>
      </c>
      <c r="BF45" s="7">
        <v>100</v>
      </c>
      <c r="BG45" s="7">
        <v>100</v>
      </c>
      <c r="BH45" s="7">
        <v>100</v>
      </c>
      <c r="BI45" s="7">
        <v>100</v>
      </c>
      <c r="BJ45" s="7">
        <v>100</v>
      </c>
      <c r="BK45" s="7">
        <v>100</v>
      </c>
      <c r="BL45" s="10">
        <v>100</v>
      </c>
      <c r="BM45" s="10">
        <v>100</v>
      </c>
      <c r="BN45" s="10">
        <v>100</v>
      </c>
      <c r="BO45" s="10">
        <v>100</v>
      </c>
      <c r="BP45" s="10">
        <v>100</v>
      </c>
      <c r="BQ45" s="10">
        <v>100</v>
      </c>
      <c r="BR45" s="10">
        <v>100</v>
      </c>
      <c r="BS45" s="10">
        <v>100</v>
      </c>
      <c r="BT45" s="10">
        <v>100</v>
      </c>
      <c r="BU45" s="10">
        <v>100</v>
      </c>
      <c r="BV45" s="10">
        <v>100</v>
      </c>
      <c r="BW45" s="10">
        <v>100</v>
      </c>
      <c r="BX45" s="10">
        <v>100</v>
      </c>
      <c r="BY45" s="10">
        <v>100</v>
      </c>
      <c r="BZ45" s="10">
        <v>100</v>
      </c>
      <c r="CA45" s="10">
        <v>100</v>
      </c>
      <c r="CB45" s="10">
        <v>100</v>
      </c>
      <c r="CC45" s="10">
        <v>100</v>
      </c>
      <c r="CD45" s="10">
        <v>100</v>
      </c>
      <c r="CE45" s="10">
        <v>100</v>
      </c>
      <c r="CF45" s="10">
        <v>100</v>
      </c>
      <c r="CG45" s="10">
        <v>100</v>
      </c>
      <c r="CH45" s="10">
        <v>100</v>
      </c>
      <c r="CI45" s="10">
        <v>100</v>
      </c>
      <c r="CJ45" s="10">
        <v>100</v>
      </c>
      <c r="CK45" s="10"/>
      <c r="CL45" s="50">
        <v>800</v>
      </c>
    </row>
    <row r="46" spans="28:90" ht="27.75" customHeight="1" x14ac:dyDescent="0.25">
      <c r="AB46" s="68"/>
      <c r="AC46" s="129" t="s">
        <v>85</v>
      </c>
      <c r="AD46" s="128" t="str">
        <f>HLOOKUP($AC$46,'Coureur 1'!AE46:AH47,2,FALSE)</f>
        <v>Il m'a un peu aider ET la feuille est remplie correctement</v>
      </c>
      <c r="AE46" s="76"/>
      <c r="AF46" s="76"/>
      <c r="AG46" s="76"/>
      <c r="AH46" s="76"/>
      <c r="AI46" s="68"/>
      <c r="AJ46" s="7"/>
      <c r="AK46" s="7"/>
      <c r="AL46" s="10"/>
      <c r="AM46" s="49">
        <v>800</v>
      </c>
      <c r="AN46" s="106">
        <v>9</v>
      </c>
      <c r="AO46" s="7">
        <v>-75</v>
      </c>
      <c r="AP46" s="7">
        <v>-75</v>
      </c>
      <c r="AQ46" s="7">
        <v>-75</v>
      </c>
      <c r="AR46" s="7">
        <v>75</v>
      </c>
      <c r="AS46" s="7">
        <v>75</v>
      </c>
      <c r="AT46" s="7">
        <v>80</v>
      </c>
      <c r="AU46" s="7">
        <v>80</v>
      </c>
      <c r="AV46" s="7">
        <v>85</v>
      </c>
      <c r="AW46" s="7">
        <v>90</v>
      </c>
      <c r="AX46" s="7">
        <v>90</v>
      </c>
      <c r="AY46" s="7">
        <v>95</v>
      </c>
      <c r="AZ46" s="7">
        <v>95</v>
      </c>
      <c r="BA46" s="7">
        <v>100</v>
      </c>
      <c r="BB46" s="7">
        <v>100</v>
      </c>
      <c r="BC46" s="7">
        <v>100</v>
      </c>
      <c r="BD46" s="7">
        <v>100</v>
      </c>
      <c r="BE46" s="7">
        <v>100</v>
      </c>
      <c r="BF46" s="7">
        <v>100</v>
      </c>
      <c r="BG46" s="7">
        <v>100</v>
      </c>
      <c r="BH46" s="7">
        <v>100</v>
      </c>
      <c r="BI46" s="7">
        <v>100</v>
      </c>
      <c r="BJ46" s="7">
        <v>100</v>
      </c>
      <c r="BK46" s="7">
        <v>100</v>
      </c>
      <c r="BL46" s="10">
        <v>100</v>
      </c>
      <c r="BM46" s="10">
        <v>100</v>
      </c>
      <c r="BN46" s="10">
        <v>100</v>
      </c>
      <c r="BO46" s="10">
        <v>100</v>
      </c>
      <c r="BP46" s="10">
        <v>100</v>
      </c>
      <c r="BQ46" s="10">
        <v>100</v>
      </c>
      <c r="BR46" s="10">
        <v>100</v>
      </c>
      <c r="BS46" s="10">
        <v>100</v>
      </c>
      <c r="BT46" s="10">
        <v>100</v>
      </c>
      <c r="BU46" s="10">
        <v>100</v>
      </c>
      <c r="BV46" s="10">
        <v>100</v>
      </c>
      <c r="BW46" s="10">
        <v>100</v>
      </c>
      <c r="BX46" s="10">
        <v>100</v>
      </c>
      <c r="BY46" s="10">
        <v>100</v>
      </c>
      <c r="BZ46" s="10">
        <v>100</v>
      </c>
      <c r="CA46" s="10">
        <v>100</v>
      </c>
      <c r="CB46" s="10">
        <v>100</v>
      </c>
      <c r="CC46" s="10">
        <v>100</v>
      </c>
      <c r="CD46" s="10">
        <v>100</v>
      </c>
      <c r="CE46" s="10">
        <v>100</v>
      </c>
      <c r="CF46" s="10">
        <v>100</v>
      </c>
      <c r="CG46" s="10">
        <v>100</v>
      </c>
      <c r="CH46" s="10">
        <v>100</v>
      </c>
      <c r="CI46" s="10">
        <v>100</v>
      </c>
      <c r="CJ46" s="10">
        <v>100</v>
      </c>
      <c r="CK46" s="10"/>
      <c r="CL46" s="50">
        <v>810</v>
      </c>
    </row>
    <row r="47" spans="28:90" ht="39.75" hidden="1" customHeight="1" x14ac:dyDescent="0.25">
      <c r="AB47" s="68"/>
      <c r="AC47" s="130"/>
      <c r="AD47" s="159"/>
      <c r="AE47" s="161"/>
      <c r="AF47" s="78"/>
      <c r="AG47" s="78"/>
      <c r="AH47" s="78"/>
      <c r="AI47" s="68"/>
      <c r="AJ47" s="7"/>
      <c r="AK47" s="64" t="s">
        <v>45</v>
      </c>
      <c r="AL47" s="10"/>
      <c r="AM47" s="49"/>
      <c r="AN47" s="106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50"/>
    </row>
    <row r="48" spans="28:90" ht="25.5" hidden="1" customHeight="1" x14ac:dyDescent="0.25">
      <c r="AB48" s="68"/>
      <c r="AC48" s="130"/>
      <c r="AD48" s="164"/>
      <c r="AE48" s="78"/>
      <c r="AF48" s="165"/>
      <c r="AG48" s="78"/>
      <c r="AH48" s="78"/>
      <c r="AI48" s="68"/>
      <c r="AJ48" s="7"/>
      <c r="AK48" s="65" t="s">
        <v>41</v>
      </c>
      <c r="AL48" s="10"/>
      <c r="AM48" s="49"/>
      <c r="AN48" s="106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50"/>
    </row>
    <row r="49" spans="28:90" ht="30.75" customHeight="1" x14ac:dyDescent="0.25">
      <c r="AB49" s="68"/>
      <c r="AC49" s="241" t="s">
        <v>116</v>
      </c>
      <c r="AD49" s="155" t="s">
        <v>140</v>
      </c>
      <c r="AE49" s="222" t="s">
        <v>126</v>
      </c>
      <c r="AF49" s="222"/>
      <c r="AG49" s="246" t="s">
        <v>83</v>
      </c>
      <c r="AH49" s="246"/>
      <c r="AI49" s="68"/>
      <c r="AJ49" s="8" t="str">
        <f>IF(AD52=$AL$34,("1"),IF(AD52=$AL$35,("2"),IF(AD52=$AL$36,("3"),IF(AD52=$AL$37,("4"),(0.9)))))</f>
        <v>2</v>
      </c>
      <c r="AK49" s="65" t="s">
        <v>42</v>
      </c>
      <c r="AL49" s="10"/>
      <c r="AM49" s="49">
        <v>810</v>
      </c>
      <c r="AN49" s="106">
        <v>8.5</v>
      </c>
      <c r="AO49" s="7">
        <v>-75</v>
      </c>
      <c r="AP49" s="7">
        <v>-75</v>
      </c>
      <c r="AQ49" s="7">
        <v>75</v>
      </c>
      <c r="AR49" s="7">
        <v>80</v>
      </c>
      <c r="AS49" s="7">
        <v>80</v>
      </c>
      <c r="AT49" s="7">
        <v>85</v>
      </c>
      <c r="AU49" s="7">
        <v>85</v>
      </c>
      <c r="AV49" s="7">
        <v>90</v>
      </c>
      <c r="AW49" s="7">
        <v>95</v>
      </c>
      <c r="AX49" s="7">
        <v>95</v>
      </c>
      <c r="AY49" s="7">
        <v>100</v>
      </c>
      <c r="AZ49" s="7">
        <v>100</v>
      </c>
      <c r="BA49" s="7">
        <v>100</v>
      </c>
      <c r="BB49" s="7">
        <v>100</v>
      </c>
      <c r="BC49" s="7">
        <v>100</v>
      </c>
      <c r="BD49" s="7">
        <v>100</v>
      </c>
      <c r="BE49" s="7">
        <v>100</v>
      </c>
      <c r="BF49" s="7">
        <v>100</v>
      </c>
      <c r="BG49" s="7">
        <v>100</v>
      </c>
      <c r="BH49" s="7">
        <v>100</v>
      </c>
      <c r="BI49" s="7">
        <v>100</v>
      </c>
      <c r="BJ49" s="7">
        <v>100</v>
      </c>
      <c r="BK49" s="7">
        <v>100</v>
      </c>
      <c r="BL49" s="10">
        <v>100</v>
      </c>
      <c r="BM49" s="10">
        <v>100</v>
      </c>
      <c r="BN49" s="10">
        <v>100</v>
      </c>
      <c r="BO49" s="10">
        <v>100</v>
      </c>
      <c r="BP49" s="10">
        <v>100</v>
      </c>
      <c r="BQ49" s="10">
        <v>100</v>
      </c>
      <c r="BR49" s="10">
        <v>100</v>
      </c>
      <c r="BS49" s="10">
        <v>100</v>
      </c>
      <c r="BT49" s="10">
        <v>100</v>
      </c>
      <c r="BU49" s="10">
        <v>100</v>
      </c>
      <c r="BV49" s="10">
        <v>100</v>
      </c>
      <c r="BW49" s="10">
        <v>100</v>
      </c>
      <c r="BX49" s="10">
        <v>100</v>
      </c>
      <c r="BY49" s="10">
        <v>100</v>
      </c>
      <c r="BZ49" s="10">
        <v>100</v>
      </c>
      <c r="CA49" s="10">
        <v>100</v>
      </c>
      <c r="CB49" s="10">
        <v>100</v>
      </c>
      <c r="CC49" s="10">
        <v>100</v>
      </c>
      <c r="CD49" s="10">
        <v>100</v>
      </c>
      <c r="CE49" s="10">
        <v>100</v>
      </c>
      <c r="CF49" s="10">
        <v>100</v>
      </c>
      <c r="CG49" s="10">
        <v>100</v>
      </c>
      <c r="CH49" s="10">
        <v>100</v>
      </c>
      <c r="CI49" s="10">
        <v>100</v>
      </c>
      <c r="CJ49" s="10">
        <v>100</v>
      </c>
      <c r="CK49" s="10"/>
      <c r="CL49" s="50">
        <v>825</v>
      </c>
    </row>
    <row r="50" spans="28:90" ht="39.950000000000003" customHeight="1" thickBot="1" x14ac:dyDescent="0.3">
      <c r="AB50" s="68"/>
      <c r="AC50" s="242"/>
      <c r="AD50" s="105"/>
      <c r="AE50" s="223"/>
      <c r="AF50" s="223"/>
      <c r="AG50" s="247"/>
      <c r="AH50" s="247"/>
      <c r="AI50" s="68"/>
      <c r="AJ50" s="8" t="str">
        <f>IF(AD53=$AK$47,("1"),IF(AD53=$AK$48,("2"),IF(AD53=$AK$49,("3"),IF(AD53=$AK$50,("4"),IF(AD53=$AK$51,("5"),(0.9))))))</f>
        <v>3</v>
      </c>
      <c r="AK50" s="65" t="s">
        <v>43</v>
      </c>
      <c r="AL50" s="10"/>
      <c r="AM50" s="55">
        <v>825</v>
      </c>
      <c r="AN50" s="52">
        <v>8</v>
      </c>
      <c r="AO50" s="51">
        <v>-75</v>
      </c>
      <c r="AP50" s="51">
        <v>75</v>
      </c>
      <c r="AQ50" s="51">
        <v>80</v>
      </c>
      <c r="AR50" s="51">
        <v>80</v>
      </c>
      <c r="AS50" s="51">
        <v>85</v>
      </c>
      <c r="AT50" s="51">
        <v>85</v>
      </c>
      <c r="AU50" s="51">
        <v>90</v>
      </c>
      <c r="AV50" s="51">
        <v>95</v>
      </c>
      <c r="AW50" s="51">
        <v>95</v>
      </c>
      <c r="AX50" s="51">
        <v>100</v>
      </c>
      <c r="AY50" s="51">
        <v>100</v>
      </c>
      <c r="AZ50" s="51">
        <v>100</v>
      </c>
      <c r="BA50" s="51">
        <v>100</v>
      </c>
      <c r="BB50" s="51">
        <v>100</v>
      </c>
      <c r="BC50" s="7">
        <v>100</v>
      </c>
      <c r="BD50" s="7">
        <v>100</v>
      </c>
      <c r="BE50" s="7">
        <v>100</v>
      </c>
      <c r="BF50" s="7">
        <v>100</v>
      </c>
      <c r="BG50" s="7">
        <v>100</v>
      </c>
      <c r="BH50" s="7">
        <v>100</v>
      </c>
      <c r="BI50" s="7">
        <v>100</v>
      </c>
      <c r="BJ50" s="7">
        <v>100</v>
      </c>
      <c r="BK50" s="7">
        <v>100</v>
      </c>
      <c r="BL50" s="10">
        <v>100</v>
      </c>
      <c r="BM50" s="10">
        <v>100</v>
      </c>
      <c r="BN50" s="53">
        <v>100</v>
      </c>
      <c r="BO50" s="53">
        <v>100</v>
      </c>
      <c r="BP50" s="53">
        <v>100</v>
      </c>
      <c r="BQ50" s="53">
        <v>100</v>
      </c>
      <c r="BR50" s="53">
        <v>100</v>
      </c>
      <c r="BS50" s="53">
        <v>100</v>
      </c>
      <c r="BT50" s="53">
        <v>100</v>
      </c>
      <c r="BU50" s="53">
        <v>100</v>
      </c>
      <c r="BV50" s="53">
        <v>100</v>
      </c>
      <c r="BW50" s="53">
        <v>100</v>
      </c>
      <c r="BX50" s="53">
        <v>100</v>
      </c>
      <c r="BY50" s="53">
        <v>100</v>
      </c>
      <c r="BZ50" s="53">
        <v>100</v>
      </c>
      <c r="CA50" s="53">
        <v>100</v>
      </c>
      <c r="CB50" s="53">
        <v>100</v>
      </c>
      <c r="CC50" s="53">
        <v>100</v>
      </c>
      <c r="CD50" s="53">
        <v>100</v>
      </c>
      <c r="CE50" s="53">
        <v>100</v>
      </c>
      <c r="CF50" s="53">
        <v>100</v>
      </c>
      <c r="CG50" s="53">
        <v>100</v>
      </c>
      <c r="CH50" s="53">
        <v>100</v>
      </c>
      <c r="CI50" s="53">
        <v>100</v>
      </c>
      <c r="CJ50" s="53">
        <v>100</v>
      </c>
      <c r="CK50" s="53"/>
      <c r="CL50" s="50">
        <v>835</v>
      </c>
    </row>
    <row r="51" spans="28:90" ht="39.950000000000003" customHeight="1" thickTop="1" thickBot="1" x14ac:dyDescent="0.3">
      <c r="AB51" s="68"/>
      <c r="AC51" s="243"/>
      <c r="AD51" s="118" t="s">
        <v>127</v>
      </c>
      <c r="AE51" s="192" t="s">
        <v>65</v>
      </c>
      <c r="AF51" s="193"/>
      <c r="AG51" s="193"/>
      <c r="AH51" s="194"/>
      <c r="AI51" s="68"/>
      <c r="AJ51" s="8" t="str">
        <f>IF(AD54=$AL$40,("1"),IF(AD54=$AL$41,("2"),IF(AD54=$AL$42,("3"),IF(AD54=$AL$43,("4"),IF(AD54=$AL$44,("5"),(0.9))))))</f>
        <v>4</v>
      </c>
      <c r="AK51" s="65" t="s">
        <v>44</v>
      </c>
      <c r="AL51" s="10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36"/>
      <c r="BD51" s="36"/>
      <c r="BE51" s="36"/>
      <c r="BF51" s="36"/>
      <c r="BG51" s="36"/>
      <c r="BH51" s="36"/>
      <c r="BI51" s="36"/>
      <c r="BJ51" s="36"/>
      <c r="BK51" s="36"/>
      <c r="BL51" s="35"/>
      <c r="BM51" s="35"/>
      <c r="CL51" s="35"/>
    </row>
    <row r="52" spans="28:90" ht="39.950000000000003" customHeight="1" thickBot="1" x14ac:dyDescent="0.3">
      <c r="AB52" s="68"/>
      <c r="AC52" s="117" t="s">
        <v>36</v>
      </c>
      <c r="AD52" s="112" t="s">
        <v>38</v>
      </c>
      <c r="AE52" s="184" t="s">
        <v>96</v>
      </c>
      <c r="AF52" s="184"/>
      <c r="AG52" s="184"/>
      <c r="AH52" s="185"/>
      <c r="AI52" s="68"/>
      <c r="AJ52" s="8" t="str">
        <f>IF(AD55=$AK$40,("1"),IF(AD55=$AK$41,("2"),IF(AD55=$AK$42,("3"),IF(AD55=$AK$43,("4"),IF(AD55=$AK$44,("5"),(0.9))))))</f>
        <v>2</v>
      </c>
      <c r="AK52" s="54"/>
      <c r="AL52" s="10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10"/>
      <c r="BM52" s="10"/>
    </row>
    <row r="53" spans="28:90" ht="39.950000000000003" customHeight="1" thickBot="1" x14ac:dyDescent="0.3">
      <c r="AB53" s="68"/>
      <c r="AC53" s="117" t="s">
        <v>35</v>
      </c>
      <c r="AD53" s="113" t="s">
        <v>42</v>
      </c>
      <c r="AE53" s="182" t="s">
        <v>104</v>
      </c>
      <c r="AF53" s="182"/>
      <c r="AG53" s="182"/>
      <c r="AH53" s="183"/>
      <c r="AI53" s="68"/>
      <c r="AJ53" s="106" t="str">
        <f>IF(AE55=$AK$33,(""),IF(AE55=$AL$54,("0"),IF(AE55=$AL$55,("0"),IF(AE55=$AL$56,("1"),IF(AE55=$AL$57,("2"),IF(AE55=$AL$58,("3"),IF(AE55=$AL$59,("4"),(""))))))))</f>
        <v/>
      </c>
      <c r="AK53" s="10"/>
      <c r="AL53" s="10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10"/>
      <c r="BM53" s="10"/>
    </row>
    <row r="54" spans="28:90" ht="39.950000000000003" customHeight="1" x14ac:dyDescent="0.25">
      <c r="AB54" s="68"/>
      <c r="AC54" s="117" t="s">
        <v>26</v>
      </c>
      <c r="AD54" s="113" t="s">
        <v>29</v>
      </c>
      <c r="AE54" s="184" t="s">
        <v>97</v>
      </c>
      <c r="AF54" s="184"/>
      <c r="AG54" s="184"/>
      <c r="AH54" s="185"/>
      <c r="AI54" s="68"/>
      <c r="AJ54" s="8">
        <f>(AJ49+AJ50+AJ51+AJ52)/4</f>
        <v>2.75</v>
      </c>
      <c r="AK54" s="10"/>
      <c r="AL54" s="41" t="s">
        <v>92</v>
      </c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10"/>
      <c r="BM54" s="10"/>
    </row>
    <row r="55" spans="28:90" ht="39.950000000000003" customHeight="1" thickBot="1" x14ac:dyDescent="0.3">
      <c r="AB55" s="68"/>
      <c r="AC55" s="117" t="s">
        <v>62</v>
      </c>
      <c r="AD55" s="114" t="s">
        <v>31</v>
      </c>
      <c r="AE55" s="186" t="s">
        <v>109</v>
      </c>
      <c r="AF55" s="186"/>
      <c r="AG55" s="186"/>
      <c r="AH55" s="187"/>
      <c r="AI55" s="68"/>
      <c r="AJ55" s="92">
        <f>MATCH(AJ58,$AT$56:$AT$60,0)</f>
        <v>2</v>
      </c>
      <c r="AK55" s="10"/>
      <c r="AL55" s="57" t="s">
        <v>88</v>
      </c>
      <c r="AM55" s="7"/>
      <c r="AN55" s="7"/>
      <c r="AO55" s="7"/>
      <c r="AP55" s="7"/>
      <c r="AQ55" s="7"/>
      <c r="AR55" s="7"/>
      <c r="AS55" s="7"/>
      <c r="AT55" s="33"/>
      <c r="AU55" s="33" t="s">
        <v>48</v>
      </c>
      <c r="AV55" s="33" t="s">
        <v>49</v>
      </c>
      <c r="AW55" s="33" t="s">
        <v>50</v>
      </c>
      <c r="AX55" s="33" t="s">
        <v>47</v>
      </c>
      <c r="AY55" s="33" t="s">
        <v>46</v>
      </c>
      <c r="AZ55" s="33" t="s">
        <v>65</v>
      </c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61"/>
      <c r="BM55" s="10"/>
    </row>
    <row r="56" spans="28:90" ht="39.950000000000003" customHeight="1" thickTop="1" x14ac:dyDescent="0.25">
      <c r="AB56" s="68"/>
      <c r="AC56" s="115" t="s">
        <v>93</v>
      </c>
      <c r="AD56" s="188"/>
      <c r="AE56" s="188"/>
      <c r="AF56" s="188"/>
      <c r="AG56" s="188"/>
      <c r="AH56" s="188"/>
      <c r="AI56" s="68"/>
      <c r="AJ56" s="8">
        <f>MATCH(AE51,$AU$55:$AZ$55,0)</f>
        <v>6</v>
      </c>
      <c r="AK56" s="10"/>
      <c r="AL56" s="57" t="s">
        <v>89</v>
      </c>
      <c r="AM56" s="7"/>
      <c r="AN56" s="7"/>
      <c r="AO56" s="7"/>
      <c r="AP56" s="7"/>
      <c r="AQ56" s="7"/>
      <c r="AR56" s="7"/>
      <c r="AS56" s="7"/>
      <c r="AT56" s="33">
        <v>1</v>
      </c>
      <c r="AU56" s="33" t="s">
        <v>103</v>
      </c>
      <c r="AV56" s="33" t="s">
        <v>101</v>
      </c>
      <c r="AW56" s="33" t="s">
        <v>55</v>
      </c>
      <c r="AX56" s="33" t="s">
        <v>56</v>
      </c>
      <c r="AY56" s="33" t="s">
        <v>58</v>
      </c>
      <c r="AZ56" s="33" t="s">
        <v>65</v>
      </c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61"/>
      <c r="BM56" s="10"/>
    </row>
    <row r="57" spans="28:90" ht="39.950000000000003" customHeight="1" thickBot="1" x14ac:dyDescent="0.3">
      <c r="AB57" s="68"/>
      <c r="AC57" s="116" t="s">
        <v>51</v>
      </c>
      <c r="AD57" s="189" t="str">
        <f>INDEX($AU$56:$AZ$60,AJ55,AJ56)</f>
        <v>dispense ponctuelle OU absence</v>
      </c>
      <c r="AE57" s="189"/>
      <c r="AF57" s="189"/>
      <c r="AG57" s="189"/>
      <c r="AH57" s="189"/>
      <c r="AI57" s="68"/>
      <c r="AJ57" s="8"/>
      <c r="AK57" s="10"/>
      <c r="AL57" s="57" t="s">
        <v>90</v>
      </c>
      <c r="AM57" s="7"/>
      <c r="AN57" s="7"/>
      <c r="AO57" s="7"/>
      <c r="AP57" s="7"/>
      <c r="AQ57" s="7"/>
      <c r="AR57" s="7"/>
      <c r="AS57" s="7"/>
      <c r="AT57" s="33">
        <v>2</v>
      </c>
      <c r="AU57" s="33" t="s">
        <v>103</v>
      </c>
      <c r="AV57" s="33" t="s">
        <v>102</v>
      </c>
      <c r="AW57" s="33" t="s">
        <v>55</v>
      </c>
      <c r="AX57" s="33" t="s">
        <v>66</v>
      </c>
      <c r="AY57" s="33" t="s">
        <v>59</v>
      </c>
      <c r="AZ57" s="33" t="s">
        <v>65</v>
      </c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61"/>
      <c r="BM57" s="10"/>
    </row>
    <row r="58" spans="28:90" ht="39.950000000000003" customHeight="1" thickBot="1" x14ac:dyDescent="0.3">
      <c r="AB58" s="68"/>
      <c r="AC58" s="68"/>
      <c r="AD58" s="156" t="s">
        <v>128</v>
      </c>
      <c r="AE58" s="107" t="str">
        <f>IF(AE51=$AZ$55,"DA",IF(AE51=$AY$55,"1",IF(AE51=$AX$55,"2",IF(AE51=$AW$55,"3",IF(AE51=$AV$55,"4","Erreur")))))</f>
        <v>DA</v>
      </c>
      <c r="AF58" s="107" t="str">
        <f>IF(AD59=$AL$67,"0",IF(AD59=$AL$68,"1",IF(AD59=$AL$69,"2",IF(AD59=$AL$70,"3","4"))))</f>
        <v>0</v>
      </c>
      <c r="AG58" s="152">
        <v>1</v>
      </c>
      <c r="AH58" s="108" t="str">
        <f>IF(AE53=$AL$55,"0",IF(AE53=$AL$56,"1",IF(AE53=$AL$57,"2",IF(AE53=$AL$58,"3",IF(AE53=$AL$59,"4","Erreur")))))</f>
        <v>3</v>
      </c>
      <c r="AI58" s="68"/>
      <c r="AJ58" s="8">
        <f>ROUNDDOWN(AJ54,0)</f>
        <v>2</v>
      </c>
      <c r="AK58" s="10"/>
      <c r="AL58" s="57" t="s">
        <v>104</v>
      </c>
      <c r="AM58" s="7"/>
      <c r="AN58" s="7"/>
      <c r="AO58" s="7"/>
      <c r="AP58" s="7"/>
      <c r="AQ58" s="7"/>
      <c r="AR58" s="7"/>
      <c r="AS58" s="7"/>
      <c r="AT58" s="33">
        <v>3</v>
      </c>
      <c r="AU58" s="33" t="s">
        <v>103</v>
      </c>
      <c r="AV58" s="33" t="s">
        <v>52</v>
      </c>
      <c r="AW58" s="33" t="s">
        <v>61</v>
      </c>
      <c r="AX58" s="33" t="s">
        <v>57</v>
      </c>
      <c r="AY58" s="33" t="s">
        <v>60</v>
      </c>
      <c r="AZ58" s="33" t="s">
        <v>65</v>
      </c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61"/>
      <c r="BM58" s="10"/>
    </row>
    <row r="59" spans="28:90" ht="21.75" customHeight="1" thickBot="1" x14ac:dyDescent="0.3">
      <c r="AB59" s="68"/>
      <c r="AC59" s="129" t="s">
        <v>84</v>
      </c>
      <c r="AD59" s="128" t="str">
        <f>HLOOKUP($AC$46,'Coureur 1'!AE59:AH60,2,FALSE)</f>
        <v>Il ne m'a pas aidé du tout</v>
      </c>
      <c r="AE59" s="68"/>
      <c r="AF59" s="68"/>
      <c r="AG59" s="68"/>
      <c r="AH59" s="68"/>
      <c r="AI59" s="68"/>
      <c r="AJ59" s="7"/>
      <c r="AK59" s="10"/>
      <c r="AL59" s="63" t="s">
        <v>91</v>
      </c>
      <c r="AM59" s="7"/>
      <c r="AN59" s="7"/>
      <c r="AO59" s="7"/>
      <c r="AP59" s="7"/>
      <c r="AQ59" s="7"/>
      <c r="AR59" s="7"/>
      <c r="AS59" s="7"/>
      <c r="AT59" s="33">
        <v>4</v>
      </c>
      <c r="AU59" s="33" t="s">
        <v>103</v>
      </c>
      <c r="AV59" s="33" t="s">
        <v>53</v>
      </c>
      <c r="AW59" s="33" t="s">
        <v>54</v>
      </c>
      <c r="AX59" s="33" t="s">
        <v>103</v>
      </c>
      <c r="AY59" s="33" t="s">
        <v>103</v>
      </c>
      <c r="AZ59" s="33" t="s">
        <v>65</v>
      </c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61"/>
      <c r="BM59" s="10"/>
    </row>
    <row r="60" spans="28:90" ht="39.75" hidden="1" customHeight="1" x14ac:dyDescent="0.25">
      <c r="AB60" s="68"/>
      <c r="AC60" s="77"/>
      <c r="AD60" s="161"/>
      <c r="AE60" s="162"/>
      <c r="AF60" s="69"/>
      <c r="AG60" s="69"/>
      <c r="AH60" s="69"/>
      <c r="AI60" s="68"/>
      <c r="AJ60" s="7"/>
      <c r="AK60" s="10"/>
      <c r="AL60" s="10"/>
      <c r="AM60" s="7"/>
      <c r="AN60" s="7"/>
      <c r="AO60" s="7"/>
      <c r="AP60" s="7"/>
      <c r="AQ60" s="7"/>
      <c r="AR60" s="7"/>
      <c r="AS60" s="7"/>
      <c r="AT60" s="33">
        <v>5</v>
      </c>
      <c r="AU60" s="33" t="s">
        <v>103</v>
      </c>
      <c r="AV60" s="33" t="s">
        <v>103</v>
      </c>
      <c r="AW60" s="33" t="s">
        <v>103</v>
      </c>
      <c r="AX60" s="33" t="s">
        <v>103</v>
      </c>
      <c r="AY60" s="33" t="s">
        <v>103</v>
      </c>
      <c r="AZ60" s="33" t="s">
        <v>65</v>
      </c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61"/>
      <c r="BM60" s="10"/>
    </row>
    <row r="61" spans="28:90" ht="39.75" hidden="1" customHeight="1" x14ac:dyDescent="0.25">
      <c r="AB61" s="68"/>
      <c r="AC61" s="79"/>
      <c r="AD61" s="79"/>
      <c r="AE61" s="163"/>
      <c r="AF61" s="79"/>
      <c r="AG61" s="69"/>
      <c r="AH61" s="75"/>
      <c r="AI61" s="68"/>
      <c r="AJ61" s="8" t="e">
        <f>MATCH(AE60,$AU$55:$AZ$55,0)</f>
        <v>#N/A</v>
      </c>
      <c r="AK61" s="10"/>
      <c r="AL61" s="10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10"/>
      <c r="BM61" s="10"/>
    </row>
    <row r="62" spans="28:90" ht="39.950000000000003" customHeight="1" x14ac:dyDescent="0.25">
      <c r="AB62" s="109"/>
      <c r="AC62" s="96" t="s">
        <v>117</v>
      </c>
      <c r="AD62" s="153" t="s">
        <v>105</v>
      </c>
      <c r="AE62" s="200" t="s">
        <v>126</v>
      </c>
      <c r="AF62" s="201"/>
      <c r="AG62" s="204" t="s">
        <v>83</v>
      </c>
      <c r="AH62" s="205"/>
      <c r="AI62" s="110"/>
      <c r="AJ62" s="8" t="str">
        <f>IF(AD65=$AL$34,("1"),IF(AD65=$AL$35,("2"),IF(AD65=$AL$36,("3"),IF(AD65=$AL$37,("4"),(0.9)))))</f>
        <v>2</v>
      </c>
      <c r="AK62" s="10"/>
      <c r="AL62" s="10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10"/>
      <c r="BM62" s="10"/>
    </row>
    <row r="63" spans="28:90" ht="39.950000000000003" customHeight="1" thickBot="1" x14ac:dyDescent="0.3">
      <c r="AB63" s="109"/>
      <c r="AC63" s="97"/>
      <c r="AD63" s="105"/>
      <c r="AE63" s="202"/>
      <c r="AF63" s="203"/>
      <c r="AG63" s="206"/>
      <c r="AH63" s="207"/>
      <c r="AI63" s="110"/>
      <c r="AJ63" s="8" t="str">
        <f>IF(AD66=$AK$47,("1"),IF(AD66=$AK$48,("2"),IF(AD66=$AK$49,("3"),IF(AD66=$AK$50,("4"),IF(AD66=$AK$51,("5"),(0.9))))))</f>
        <v>3</v>
      </c>
      <c r="AK63" s="10"/>
      <c r="AL63" s="10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10"/>
      <c r="BM63" s="10"/>
    </row>
    <row r="64" spans="28:90" ht="39.950000000000003" customHeight="1" thickTop="1" thickBot="1" x14ac:dyDescent="0.3">
      <c r="AB64" s="109"/>
      <c r="AC64" s="103"/>
      <c r="AD64" s="111" t="s">
        <v>127</v>
      </c>
      <c r="AE64" s="198" t="s">
        <v>49</v>
      </c>
      <c r="AF64" s="198"/>
      <c r="AG64" s="198"/>
      <c r="AH64" s="199"/>
      <c r="AI64" s="69"/>
      <c r="AJ64" s="8" t="str">
        <f>IF(AD67=$AL$40,("1"),IF(AD67=$AL$41,("2"),IF(AD67=$AL$42,("3"),IF(AD67=$AL$43,("4"),IF(AD67=$AL$44,("5"),(0.9))))))</f>
        <v>4</v>
      </c>
      <c r="AK64" s="10"/>
      <c r="AL64" s="10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10"/>
      <c r="BM64" s="10"/>
    </row>
    <row r="65" spans="28:65" ht="39.950000000000003" customHeight="1" x14ac:dyDescent="0.25">
      <c r="AB65" s="109"/>
      <c r="AC65" s="104" t="s">
        <v>36</v>
      </c>
      <c r="AD65" s="112" t="s">
        <v>38</v>
      </c>
      <c r="AE65" s="174" t="s">
        <v>96</v>
      </c>
      <c r="AF65" s="175"/>
      <c r="AG65" s="175"/>
      <c r="AH65" s="176"/>
      <c r="AI65" s="69"/>
      <c r="AJ65" s="8" t="str">
        <f>IF(AD68=$AK$40,("1"),IF(AD68=$AK$41,("2"),IF(AD68=$AK$42,("3"),IF(AD68=$AK$43,("4"),IF(AD68=$AK$44,("5"),(0.9))))))</f>
        <v>2</v>
      </c>
      <c r="AK65" s="10"/>
      <c r="AL65" s="10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10"/>
      <c r="BM65" s="10"/>
    </row>
    <row r="66" spans="28:65" ht="39.950000000000003" customHeight="1" x14ac:dyDescent="0.25">
      <c r="AB66" s="109"/>
      <c r="AC66" s="104" t="s">
        <v>35</v>
      </c>
      <c r="AD66" s="113" t="s">
        <v>42</v>
      </c>
      <c r="AE66" s="195" t="s">
        <v>104</v>
      </c>
      <c r="AF66" s="196"/>
      <c r="AG66" s="196"/>
      <c r="AH66" s="197"/>
      <c r="AI66" s="69"/>
      <c r="AJ66" s="106" t="str">
        <f>IF(AE68=$AK$33,(""),IF(AE68=$AL$54,("0"),IF(AE68=$AL$55,("0"),IF(AE68=$AL$56,("1"),IF(AE68=$AL$57,("2"),IF(AE68=$AL$58,("3"),IF(AE68=$AL$59,("4"),(""))))))))</f>
        <v/>
      </c>
      <c r="AK66" s="10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10"/>
      <c r="BM66" s="10"/>
    </row>
    <row r="67" spans="28:65" ht="39.950000000000003" customHeight="1" x14ac:dyDescent="0.25">
      <c r="AB67" s="109"/>
      <c r="AC67" s="104" t="s">
        <v>26</v>
      </c>
      <c r="AD67" s="113" t="s">
        <v>29</v>
      </c>
      <c r="AE67" s="174" t="s">
        <v>97</v>
      </c>
      <c r="AF67" s="175"/>
      <c r="AG67" s="175"/>
      <c r="AH67" s="176"/>
      <c r="AI67" s="69"/>
      <c r="AJ67" s="8">
        <f>(AJ62+AJ63+AJ64+AJ65)/4</f>
        <v>2.75</v>
      </c>
      <c r="AK67" s="10"/>
      <c r="AL67" s="7" t="s">
        <v>107</v>
      </c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10"/>
      <c r="BM67" s="10"/>
    </row>
    <row r="68" spans="28:65" ht="39.950000000000003" customHeight="1" thickBot="1" x14ac:dyDescent="0.3">
      <c r="AB68" s="109"/>
      <c r="AC68" s="104" t="s">
        <v>62</v>
      </c>
      <c r="AD68" s="114" t="s">
        <v>31</v>
      </c>
      <c r="AE68" s="177" t="s">
        <v>107</v>
      </c>
      <c r="AF68" s="178"/>
      <c r="AG68" s="178"/>
      <c r="AH68" s="179"/>
      <c r="AI68" s="69"/>
      <c r="AJ68" s="92">
        <f>MATCH(AJ71,$AT$56:$AT$60,0)</f>
        <v>2</v>
      </c>
      <c r="AK68" s="10"/>
      <c r="AL68" s="7" t="s">
        <v>108</v>
      </c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10"/>
      <c r="BM68" s="10"/>
    </row>
    <row r="69" spans="28:65" ht="39.950000000000003" customHeight="1" thickTop="1" x14ac:dyDescent="0.25">
      <c r="AB69" s="109"/>
      <c r="AC69" s="98" t="s">
        <v>93</v>
      </c>
      <c r="AD69" s="180"/>
      <c r="AE69" s="181"/>
      <c r="AF69" s="181"/>
      <c r="AG69" s="181"/>
      <c r="AH69" s="181"/>
      <c r="AI69" s="110"/>
      <c r="AJ69" s="8">
        <f>MATCH(AE64,$AU$55:$AZ$55,0)</f>
        <v>2</v>
      </c>
      <c r="AK69" s="10"/>
      <c r="AL69" s="7" t="s">
        <v>109</v>
      </c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10"/>
      <c r="BM69" s="10"/>
    </row>
    <row r="70" spans="28:65" ht="39.950000000000003" customHeight="1" thickBot="1" x14ac:dyDescent="0.3">
      <c r="AB70" s="109"/>
      <c r="AC70" s="99" t="s">
        <v>51</v>
      </c>
      <c r="AD70" s="190" t="str">
        <f>INDEX($AU$56:$AZ$60,AJ68,AJ69)</f>
        <v>Très bonne capacité aérobie et bonne gestion de l'effort</v>
      </c>
      <c r="AE70" s="191"/>
      <c r="AF70" s="191"/>
      <c r="AG70" s="191"/>
      <c r="AH70" s="119"/>
      <c r="AI70" s="110"/>
      <c r="AJ70" s="8"/>
      <c r="AK70" s="10"/>
      <c r="AL70" s="7" t="s">
        <v>110</v>
      </c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10"/>
      <c r="BM70" s="10"/>
    </row>
    <row r="71" spans="28:65" ht="39.950000000000003" customHeight="1" thickBot="1" x14ac:dyDescent="0.3">
      <c r="AB71" s="68"/>
      <c r="AC71" s="68"/>
      <c r="AD71" s="157" t="s">
        <v>128</v>
      </c>
      <c r="AE71" s="107" t="str">
        <f>IF(AE64=$AZ$55,"DA",IF(AE64=$AY$55,"1",IF(AE64=$AX$55,"2",IF(AE64=$AW$55,"3",IF(AE64=$AV$55,"4","Erreur")))))</f>
        <v>4</v>
      </c>
      <c r="AF71" s="107" t="str">
        <f>IF(AD72=$AL$67,"0",IF(AD72=$AL$68,"1",IF(AD72=$AL$69,"2",IF(AD72=$AL$70,"3","4"))))</f>
        <v>0</v>
      </c>
      <c r="AG71" s="152">
        <v>1</v>
      </c>
      <c r="AH71" s="108" t="str">
        <f>IF(AE66=$AL$55,"0",IF(AE66=$AL$56,"1",IF(AE66=$AL$57,"2",IF(AE66=$AL$58,"3",IF(AE66=$AL$59,"4","Erreur")))))</f>
        <v>3</v>
      </c>
      <c r="AI71" s="69"/>
      <c r="AJ71" s="8">
        <f>ROUNDDOWN(AJ67,0)</f>
        <v>2</v>
      </c>
      <c r="AK71" s="10"/>
      <c r="AL71" s="7" t="s">
        <v>111</v>
      </c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10"/>
      <c r="BM71" s="10"/>
    </row>
    <row r="72" spans="28:65" ht="27" customHeight="1" x14ac:dyDescent="0.25">
      <c r="AB72" s="68"/>
      <c r="AC72" s="129" t="s">
        <v>84</v>
      </c>
      <c r="AD72" s="128" t="str">
        <f>HLOOKUP($AC$46,'Coureur 1'!AE72:AH73,2,FALSE)</f>
        <v>Il ne m'a pas aidé du tout</v>
      </c>
      <c r="AE72" s="68"/>
      <c r="AF72" s="68"/>
      <c r="AG72" s="68"/>
      <c r="AH72" s="68"/>
      <c r="AI72" s="68"/>
      <c r="AJ72" s="7"/>
      <c r="AK72" s="10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10"/>
      <c r="BM72" s="10"/>
    </row>
    <row r="73" spans="28:65" ht="39.75" hidden="1" customHeight="1" x14ac:dyDescent="0.25">
      <c r="AB73" s="68"/>
      <c r="AC73" s="77"/>
      <c r="AD73" s="161"/>
      <c r="AE73" s="162"/>
      <c r="AF73" s="69"/>
      <c r="AG73" s="69"/>
      <c r="AH73" s="69"/>
      <c r="AI73" s="68"/>
      <c r="AJ73" s="7"/>
      <c r="AK73" s="10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10"/>
      <c r="BM73" s="10"/>
    </row>
    <row r="74" spans="28:65" ht="39.75" hidden="1" customHeight="1" x14ac:dyDescent="0.25">
      <c r="AB74" s="68"/>
      <c r="AC74" s="69"/>
      <c r="AD74" s="80"/>
      <c r="AE74" s="80"/>
      <c r="AF74" s="69"/>
      <c r="AG74" s="69"/>
      <c r="AH74" s="69"/>
      <c r="AI74" s="68"/>
      <c r="AJ74" s="9"/>
      <c r="AK74" s="10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10"/>
      <c r="BM74" s="10"/>
    </row>
    <row r="75" spans="28:65" ht="30" customHeight="1" x14ac:dyDescent="0.25">
      <c r="AB75" s="68"/>
      <c r="AC75" s="244" t="s">
        <v>118</v>
      </c>
      <c r="AD75" s="155" t="s">
        <v>105</v>
      </c>
      <c r="AE75" s="222" t="s">
        <v>126</v>
      </c>
      <c r="AF75" s="222"/>
      <c r="AG75" s="246" t="s">
        <v>83</v>
      </c>
      <c r="AH75" s="246"/>
      <c r="AI75" s="68"/>
      <c r="AJ75" s="8" t="str">
        <f>IF(AD78=$AL$34,("1"),IF(AD78=$AL$35,("2"),IF(AD78=$AL$36,("3"),IF(AD78=$AL$37,("4"),(0.9)))))</f>
        <v>2</v>
      </c>
      <c r="AK75" s="10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10"/>
      <c r="BM75" s="10"/>
    </row>
    <row r="76" spans="28:65" ht="39.950000000000003" customHeight="1" thickBot="1" x14ac:dyDescent="0.3">
      <c r="AB76" s="68"/>
      <c r="AC76" s="244"/>
      <c r="AD76" s="105"/>
      <c r="AE76" s="223"/>
      <c r="AF76" s="223"/>
      <c r="AG76" s="247"/>
      <c r="AH76" s="247"/>
      <c r="AI76" s="68"/>
      <c r="AJ76" s="8" t="str">
        <f>IF(AD79=$AK$47,("1"),IF(AD79=$AK$48,("2"),IF(AD79=$AK$49,("3"),IF(AD79=$AK$50,("4"),IF(AD79=$AK$51,("5"),(0.9))))))</f>
        <v>3</v>
      </c>
      <c r="AK76" s="10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10"/>
      <c r="BM76" s="10"/>
    </row>
    <row r="77" spans="28:65" ht="39.950000000000003" customHeight="1" thickTop="1" thickBot="1" x14ac:dyDescent="0.3">
      <c r="AB77" s="68"/>
      <c r="AC77" s="245"/>
      <c r="AD77" s="118" t="s">
        <v>127</v>
      </c>
      <c r="AE77" s="192" t="s">
        <v>49</v>
      </c>
      <c r="AF77" s="193"/>
      <c r="AG77" s="193"/>
      <c r="AH77" s="194"/>
      <c r="AI77" s="68"/>
      <c r="AJ77" s="8" t="str">
        <f>IF(AD80=$AL$40,("1"),IF(AD80=$AL$41,("2"),IF(AD80=$AL$42,("3"),IF(AD80=$AL$43,("4"),IF(AD80=$AL$44,("5"),(0.9))))))</f>
        <v>4</v>
      </c>
      <c r="AK77" s="10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10"/>
      <c r="BM77" s="10"/>
    </row>
    <row r="78" spans="28:65" ht="39.950000000000003" customHeight="1" x14ac:dyDescent="0.25">
      <c r="AB78" s="68"/>
      <c r="AC78" s="117" t="s">
        <v>36</v>
      </c>
      <c r="AD78" s="158" t="s">
        <v>38</v>
      </c>
      <c r="AE78" s="184" t="s">
        <v>96</v>
      </c>
      <c r="AF78" s="184"/>
      <c r="AG78" s="184"/>
      <c r="AH78" s="185"/>
      <c r="AI78" s="68"/>
      <c r="AJ78" s="8" t="str">
        <f>IF(AD81=$AK$40,("1"),IF(AD81=$AK$41,("2"),IF(AD81=$AK$42,("3"),IF(AD81=$AK$43,("4"),IF(AD81=$AK$44,("5"),(0.9))))))</f>
        <v>2</v>
      </c>
      <c r="AK78" s="10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10"/>
      <c r="BM78" s="10"/>
    </row>
    <row r="79" spans="28:65" ht="39.950000000000003" customHeight="1" x14ac:dyDescent="0.25">
      <c r="AB79" s="68"/>
      <c r="AC79" s="117" t="s">
        <v>35</v>
      </c>
      <c r="AD79" s="113" t="s">
        <v>42</v>
      </c>
      <c r="AE79" s="182" t="s">
        <v>104</v>
      </c>
      <c r="AF79" s="182"/>
      <c r="AG79" s="182"/>
      <c r="AH79" s="183"/>
      <c r="AI79" s="68"/>
      <c r="AJ79" s="106" t="str">
        <f>IF(AE81=$AK$33,(""),IF(AE81=$AL$54,("0"),IF(AE81=$AL$55,("0"),IF(AE81=$AL$56,("1"),IF(AE81=$AL$57,("2"),IF(AE81=$AL$58,("3"),IF(AE81=$AL$59,("4"),(""))))))))</f>
        <v/>
      </c>
      <c r="AK79" s="10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10"/>
      <c r="BM79" s="10"/>
    </row>
    <row r="80" spans="28:65" ht="39.75" customHeight="1" x14ac:dyDescent="0.25">
      <c r="AB80" s="68"/>
      <c r="AC80" s="117" t="s">
        <v>26</v>
      </c>
      <c r="AD80" s="113" t="s">
        <v>29</v>
      </c>
      <c r="AE80" s="184" t="s">
        <v>97</v>
      </c>
      <c r="AF80" s="184"/>
      <c r="AG80" s="184"/>
      <c r="AH80" s="185"/>
      <c r="AI80" s="68"/>
      <c r="AJ80" s="8">
        <f>(AJ75+AJ76+AJ77+AJ78)/4</f>
        <v>2.75</v>
      </c>
      <c r="AK80" s="10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10"/>
      <c r="BM80" s="10"/>
    </row>
    <row r="81" spans="28:65" ht="39.950000000000003" customHeight="1" thickBot="1" x14ac:dyDescent="0.3">
      <c r="AB81" s="68"/>
      <c r="AC81" s="117" t="s">
        <v>62</v>
      </c>
      <c r="AD81" s="114" t="s">
        <v>31</v>
      </c>
      <c r="AE81" s="186" t="s">
        <v>107</v>
      </c>
      <c r="AF81" s="186"/>
      <c r="AG81" s="186"/>
      <c r="AH81" s="187"/>
      <c r="AI81" s="68"/>
      <c r="AJ81" s="92">
        <f>MATCH(AJ84,$AT$56:$AT$60,0)</f>
        <v>2</v>
      </c>
      <c r="AK81" s="10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10"/>
      <c r="BM81" s="10"/>
    </row>
    <row r="82" spans="28:65" ht="39.950000000000003" customHeight="1" thickTop="1" x14ac:dyDescent="0.25">
      <c r="AB82" s="68"/>
      <c r="AC82" s="115" t="s">
        <v>93</v>
      </c>
      <c r="AD82" s="188"/>
      <c r="AE82" s="188"/>
      <c r="AF82" s="188"/>
      <c r="AG82" s="188"/>
      <c r="AH82" s="188"/>
      <c r="AI82" s="68"/>
      <c r="AJ82" s="8">
        <f>MATCH(AE77,$AU$55:$AZ$55,0)</f>
        <v>2</v>
      </c>
      <c r="AK82" s="10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10"/>
      <c r="BM82" s="10"/>
    </row>
    <row r="83" spans="28:65" ht="39.950000000000003" customHeight="1" thickBot="1" x14ac:dyDescent="0.3">
      <c r="AB83" s="68"/>
      <c r="AC83" s="116" t="s">
        <v>51</v>
      </c>
      <c r="AD83" s="189" t="str">
        <f>INDEX($AU$56:$AZ$60,AJ81,AJ82)</f>
        <v>Très bonne capacité aérobie et bonne gestion de l'effort</v>
      </c>
      <c r="AE83" s="189"/>
      <c r="AF83" s="189"/>
      <c r="AG83" s="189"/>
      <c r="AH83" s="189"/>
      <c r="AI83" s="68"/>
      <c r="AJ83" s="8"/>
      <c r="AK83" s="10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10"/>
      <c r="BM83" s="10"/>
    </row>
    <row r="84" spans="28:65" ht="39.950000000000003" customHeight="1" thickBot="1" x14ac:dyDescent="0.3">
      <c r="AB84" s="68"/>
      <c r="AC84" s="68"/>
      <c r="AD84" s="156" t="s">
        <v>128</v>
      </c>
      <c r="AE84" s="107" t="str">
        <f>IF(AE77=$AZ$55,"DA",IF(AE77=$AY$55,"1",IF(AE77=$AX$55,"2",IF(AE77=$AW$55,"3",IF(AE77=$AV$55,"4","Erreur")))))</f>
        <v>4</v>
      </c>
      <c r="AF84" s="107" t="str">
        <f>IF(AD85=$AL$67,"0",IF(AD85=$AL$68,"1",IF(AD85=$AL$69,"2",IF(AD85=$AL$70,"3","4"))))</f>
        <v>4</v>
      </c>
      <c r="AG84" s="152">
        <v>1</v>
      </c>
      <c r="AH84" s="108" t="str">
        <f>IF(AE79=$AL$55,"0",IF(AE79=$AL$56,"1",IF(AE79=$AL$57,"2",IF(AE79=$AL$58,"3",IF(AE79=$AL$59,"4","Erreur")))))</f>
        <v>3</v>
      </c>
      <c r="AI84" s="68"/>
      <c r="AJ84" s="8">
        <f>ROUNDDOWN(AJ80,0)</f>
        <v>2</v>
      </c>
      <c r="AK84" s="10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10"/>
      <c r="BM84" s="10"/>
    </row>
    <row r="85" spans="28:65" ht="30.75" customHeight="1" x14ac:dyDescent="0.25">
      <c r="AB85" s="68"/>
      <c r="AC85" s="129" t="s">
        <v>84</v>
      </c>
      <c r="AD85" s="128" t="str">
        <f>HLOOKUP($AC$46,'Coureur 1'!AE85:AH86,2,FALSE)</f>
        <v>Il est très fiable et me conseille</v>
      </c>
      <c r="AE85" s="68"/>
      <c r="AF85" s="68"/>
      <c r="AG85" s="68"/>
      <c r="AH85" s="68"/>
      <c r="AI85" s="68"/>
      <c r="AJ85" s="7"/>
      <c r="AK85" s="10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10"/>
      <c r="BM85" s="10"/>
    </row>
    <row r="86" spans="28:65" ht="39.75" hidden="1" customHeight="1" x14ac:dyDescent="0.25">
      <c r="AB86" s="68"/>
      <c r="AC86" s="77"/>
      <c r="AD86" s="161"/>
      <c r="AE86" s="162"/>
      <c r="AF86" s="69"/>
      <c r="AG86" s="69"/>
      <c r="AH86" s="69"/>
      <c r="AI86" s="68"/>
      <c r="AJ86" s="7"/>
      <c r="AK86" s="10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10"/>
      <c r="BM86" s="10"/>
    </row>
    <row r="87" spans="28:65" ht="39.75" hidden="1" customHeight="1" x14ac:dyDescent="0.25">
      <c r="AB87" s="68"/>
      <c r="AC87" s="81"/>
      <c r="AD87" s="162"/>
      <c r="AE87" s="162"/>
      <c r="AF87" s="69"/>
      <c r="AG87" s="69"/>
      <c r="AH87" s="69"/>
      <c r="AI87" s="68"/>
      <c r="AJ87" s="7"/>
      <c r="AK87" s="10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10"/>
      <c r="BM87" s="10"/>
    </row>
    <row r="88" spans="28:65" ht="39.950000000000003" customHeight="1" x14ac:dyDescent="0.25">
      <c r="AB88" s="109"/>
      <c r="AC88" s="96" t="s">
        <v>119</v>
      </c>
      <c r="AD88" s="153" t="s">
        <v>105</v>
      </c>
      <c r="AE88" s="200" t="s">
        <v>126</v>
      </c>
      <c r="AF88" s="201"/>
      <c r="AG88" s="204" t="s">
        <v>86</v>
      </c>
      <c r="AH88" s="205"/>
      <c r="AI88" s="110"/>
      <c r="AJ88" s="8" t="str">
        <f>IF(AD91=$AL$34,("1"),IF(AD91=$AL$35,("2"),IF(AD91=$AL$36,("3"),IF(AD91=$AL$37,("4"),(0.9)))))</f>
        <v>2</v>
      </c>
      <c r="AK88" s="10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10"/>
      <c r="BM88" s="10"/>
    </row>
    <row r="89" spans="28:65" ht="39.950000000000003" customHeight="1" thickBot="1" x14ac:dyDescent="0.3">
      <c r="AB89" s="109"/>
      <c r="AC89" s="97"/>
      <c r="AD89" s="105"/>
      <c r="AE89" s="202"/>
      <c r="AF89" s="203"/>
      <c r="AG89" s="206"/>
      <c r="AH89" s="207"/>
      <c r="AI89" s="110"/>
      <c r="AJ89" s="8" t="str">
        <f>IF(AD92=$AK$47,("1"),IF(AD92=$AK$48,("2"),IF(AD92=$AK$49,("3"),IF(AD92=$AK$50,("4"),IF(AD92=$AK$51,("5"),(0.9))))))</f>
        <v>3</v>
      </c>
      <c r="AK89" s="10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10"/>
      <c r="BM89" s="10"/>
    </row>
    <row r="90" spans="28:65" ht="39.950000000000003" customHeight="1" thickTop="1" thickBot="1" x14ac:dyDescent="0.3">
      <c r="AB90" s="109"/>
      <c r="AC90" s="103"/>
      <c r="AD90" s="111" t="s">
        <v>127</v>
      </c>
      <c r="AE90" s="198" t="s">
        <v>49</v>
      </c>
      <c r="AF90" s="198"/>
      <c r="AG90" s="198"/>
      <c r="AH90" s="199"/>
      <c r="AI90" s="69"/>
      <c r="AJ90" s="8" t="str">
        <f>IF(AD93=$AL$40,("1"),IF(AD93=$AL$41,("2"),IF(AD93=$AL$42,("3"),IF(AD93=$AL$43,("4"),IF(AD93=$AL$44,("5"),(0.9))))))</f>
        <v>4</v>
      </c>
      <c r="AK90" s="10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10"/>
      <c r="BM90" s="10"/>
    </row>
    <row r="91" spans="28:65" ht="39.950000000000003" customHeight="1" x14ac:dyDescent="0.25">
      <c r="AB91" s="109"/>
      <c r="AC91" s="104" t="s">
        <v>36</v>
      </c>
      <c r="AD91" s="112" t="s">
        <v>38</v>
      </c>
      <c r="AE91" s="174" t="s">
        <v>96</v>
      </c>
      <c r="AF91" s="175"/>
      <c r="AG91" s="175"/>
      <c r="AH91" s="176"/>
      <c r="AI91" s="69"/>
      <c r="AJ91" s="8" t="str">
        <f>IF(AD94=$AK$40,("1"),IF(AD94=$AK$41,("2"),IF(AD94=$AK$42,("3"),IF(AD94=$AK$43,("4"),IF(AD94=$AK$44,("5"),(0.9))))))</f>
        <v>2</v>
      </c>
      <c r="AK91" s="10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10"/>
      <c r="BM91" s="10"/>
    </row>
    <row r="92" spans="28:65" ht="39.950000000000003" customHeight="1" x14ac:dyDescent="0.25">
      <c r="AB92" s="109"/>
      <c r="AC92" s="104" t="s">
        <v>35</v>
      </c>
      <c r="AD92" s="113" t="s">
        <v>42</v>
      </c>
      <c r="AE92" s="195" t="s">
        <v>104</v>
      </c>
      <c r="AF92" s="196"/>
      <c r="AG92" s="196"/>
      <c r="AH92" s="197"/>
      <c r="AI92" s="69"/>
      <c r="AJ92" s="106" t="str">
        <f>IF(AE94=$AK$33,(""),IF(AE94=$AL$54,("0"),IF(AE94=$AL$55,("0"),IF(AE94=$AL$56,("1"),IF(AE94=$AL$57,("2"),IF(AE94=$AL$58,("3"),IF(AE94=$AL$59,("4"),(""))))))))</f>
        <v/>
      </c>
      <c r="AK92" s="10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10"/>
      <c r="BM92" s="10"/>
    </row>
    <row r="93" spans="28:65" ht="39.950000000000003" customHeight="1" x14ac:dyDescent="0.25">
      <c r="AB93" s="109"/>
      <c r="AC93" s="104" t="s">
        <v>26</v>
      </c>
      <c r="AD93" s="113" t="s">
        <v>29</v>
      </c>
      <c r="AE93" s="174" t="s">
        <v>97</v>
      </c>
      <c r="AF93" s="175"/>
      <c r="AG93" s="175"/>
      <c r="AH93" s="176"/>
      <c r="AI93" s="69"/>
      <c r="AJ93" s="8">
        <f>(AJ88+AJ89+AJ90+AJ91)/4</f>
        <v>2.75</v>
      </c>
      <c r="AK93" s="10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10"/>
      <c r="BM93" s="10"/>
    </row>
    <row r="94" spans="28:65" ht="39.950000000000003" customHeight="1" thickBot="1" x14ac:dyDescent="0.3">
      <c r="AB94" s="109"/>
      <c r="AC94" s="104" t="s">
        <v>62</v>
      </c>
      <c r="AD94" s="114" t="s">
        <v>31</v>
      </c>
      <c r="AE94" s="177" t="s">
        <v>109</v>
      </c>
      <c r="AF94" s="178"/>
      <c r="AG94" s="178"/>
      <c r="AH94" s="179"/>
      <c r="AI94" s="69"/>
      <c r="AJ94" s="92">
        <f>MATCH(AJ97,$AT$56:$AT$60,0)</f>
        <v>2</v>
      </c>
      <c r="AK94" s="10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10"/>
      <c r="BM94" s="10"/>
    </row>
    <row r="95" spans="28:65" ht="39.950000000000003" customHeight="1" thickTop="1" x14ac:dyDescent="0.25">
      <c r="AB95" s="109"/>
      <c r="AC95" s="98" t="s">
        <v>93</v>
      </c>
      <c r="AD95" s="180"/>
      <c r="AE95" s="181"/>
      <c r="AF95" s="181"/>
      <c r="AG95" s="181"/>
      <c r="AH95" s="181"/>
      <c r="AI95" s="110"/>
      <c r="AJ95" s="8">
        <f>MATCH(AE90,$AU$55:$AZ$55,0)</f>
        <v>2</v>
      </c>
      <c r="AK95" s="10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10"/>
      <c r="BM95" s="10"/>
    </row>
    <row r="96" spans="28:65" ht="39.950000000000003" customHeight="1" thickBot="1" x14ac:dyDescent="0.3">
      <c r="AB96" s="109"/>
      <c r="AC96" s="99" t="s">
        <v>51</v>
      </c>
      <c r="AD96" s="190" t="str">
        <f>INDEX($AU$56:$AZ$60,AJ94,AJ95)</f>
        <v>Très bonne capacité aérobie et bonne gestion de l'effort</v>
      </c>
      <c r="AE96" s="191"/>
      <c r="AF96" s="191"/>
      <c r="AG96" s="191"/>
      <c r="AH96" s="191"/>
      <c r="AI96" s="110"/>
      <c r="AJ96" s="8"/>
      <c r="AK96" s="10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10"/>
      <c r="BM96" s="10"/>
    </row>
    <row r="97" spans="28:65" ht="39.950000000000003" customHeight="1" thickBot="1" x14ac:dyDescent="0.3">
      <c r="AB97" s="68"/>
      <c r="AC97" s="68"/>
      <c r="AD97" s="157" t="s">
        <v>128</v>
      </c>
      <c r="AE97" s="107" t="str">
        <f>IF(AE90=$AZ$55,"DA",IF(AE90=$AY$55,"1",IF(AE90=$AX$55,"2",IF(AE90=$AW$55,"3",IF(AE90=$AV$55,"4","Erreur")))))</f>
        <v>4</v>
      </c>
      <c r="AF97" s="107" t="str">
        <f>IF(AD98=$AL$67,"0",IF(AD98=$AL$68,"1",IF(AD98=$AL$69,"2",IF(AD98=$AL$70,"3","4"))))</f>
        <v>0</v>
      </c>
      <c r="AG97" s="152">
        <v>1</v>
      </c>
      <c r="AH97" s="108" t="str">
        <f>IF(AE92=$AL$55,"0",IF(AE92=$AL$56,"1",IF(AE92=$AL$57,"2",IF(AE92=$AL$58,"3",IF(AE92=$AL$59,"4","Erreur")))))</f>
        <v>3</v>
      </c>
      <c r="AI97" s="69"/>
      <c r="AJ97" s="8">
        <f>ROUNDDOWN(AJ93,0)</f>
        <v>2</v>
      </c>
      <c r="AK97" s="10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10"/>
      <c r="BM97" s="10"/>
    </row>
    <row r="98" spans="28:65" ht="23.25" customHeight="1" x14ac:dyDescent="0.25">
      <c r="AB98" s="68"/>
      <c r="AC98" s="129" t="s">
        <v>84</v>
      </c>
      <c r="AD98" s="128" t="str">
        <f>HLOOKUP($AC$46,'Coureur 1'!AE98:AH99,2,FALSE)</f>
        <v>Il ne m'a pas aidé du tout</v>
      </c>
      <c r="AE98" s="68"/>
      <c r="AF98" s="68"/>
      <c r="AG98" s="68"/>
      <c r="AH98" s="68"/>
      <c r="AI98" s="68"/>
      <c r="AJ98" s="7"/>
      <c r="AK98" s="10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10"/>
      <c r="BM98" s="10"/>
    </row>
    <row r="99" spans="28:65" ht="39.75" hidden="1" customHeight="1" x14ac:dyDescent="0.25">
      <c r="AB99" s="68"/>
      <c r="AC99" s="77"/>
      <c r="AD99" s="161"/>
      <c r="AE99" s="162"/>
      <c r="AF99" s="69"/>
      <c r="AG99" s="69"/>
      <c r="AH99" s="69"/>
      <c r="AI99" s="68"/>
      <c r="AJ99" s="7"/>
      <c r="AK99" s="10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10"/>
      <c r="BM99" s="10"/>
    </row>
    <row r="100" spans="28:65" ht="39.75" hidden="1" customHeight="1" x14ac:dyDescent="0.25">
      <c r="AB100" s="68"/>
      <c r="AC100" s="81"/>
      <c r="AD100" s="162"/>
      <c r="AE100" s="162"/>
      <c r="AF100" s="69"/>
      <c r="AG100" s="69"/>
      <c r="AH100" s="69"/>
      <c r="AI100" s="68"/>
      <c r="AJ100" s="7"/>
      <c r="AK100" s="10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10"/>
      <c r="BM100" s="10"/>
    </row>
    <row r="101" spans="28:65" ht="39.950000000000003" customHeight="1" x14ac:dyDescent="0.25">
      <c r="AB101" s="170" t="s">
        <v>141</v>
      </c>
      <c r="AC101" s="170"/>
      <c r="AD101" s="170"/>
      <c r="AE101" s="170"/>
      <c r="AF101" s="170"/>
      <c r="AG101" s="170"/>
      <c r="AH101" s="170"/>
      <c r="AI101" s="170"/>
      <c r="AJ101" s="7"/>
      <c r="AK101" s="10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10"/>
      <c r="BM101" s="10"/>
    </row>
    <row r="102" spans="28:65" ht="23.25" customHeight="1" thickBot="1" x14ac:dyDescent="0.3">
      <c r="AB102" s="68"/>
      <c r="AC102" s="82"/>
      <c r="AD102" s="83"/>
      <c r="AE102" s="83"/>
      <c r="AF102" s="82"/>
      <c r="AG102" s="68"/>
      <c r="AH102" s="68"/>
      <c r="AI102" s="68"/>
      <c r="AJ102" s="7"/>
      <c r="AK102" s="10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10"/>
      <c r="BM102" s="10"/>
    </row>
    <row r="103" spans="28:65" ht="39.75" hidden="1" customHeight="1" x14ac:dyDescent="0.25">
      <c r="AB103" s="68"/>
      <c r="AC103" s="68"/>
      <c r="AD103" s="82"/>
      <c r="AE103" s="82"/>
      <c r="AF103" s="68"/>
      <c r="AG103" s="68"/>
      <c r="AH103" s="68"/>
      <c r="AI103" s="68"/>
      <c r="AJ103" s="7"/>
      <c r="AK103" s="10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10"/>
      <c r="BM103" s="10"/>
    </row>
    <row r="104" spans="28:65" ht="39.75" hidden="1" customHeight="1" x14ac:dyDescent="0.25">
      <c r="AB104" s="68"/>
      <c r="AC104" s="69"/>
      <c r="AD104" s="84"/>
      <c r="AE104" s="84"/>
      <c r="AF104" s="84"/>
      <c r="AG104" s="69"/>
      <c r="AH104" s="68"/>
      <c r="AI104" s="68"/>
      <c r="AJ104" s="7"/>
      <c r="AK104" s="10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10"/>
      <c r="BM104" s="10"/>
    </row>
    <row r="105" spans="28:65" ht="39.75" hidden="1" customHeight="1" x14ac:dyDescent="0.25">
      <c r="AB105" s="68"/>
      <c r="AC105" s="68"/>
      <c r="AD105" s="68"/>
      <c r="AE105" s="68"/>
      <c r="AF105" s="68"/>
      <c r="AG105" s="68"/>
      <c r="AH105" s="68"/>
      <c r="AI105" s="68"/>
      <c r="AJ105" s="7"/>
      <c r="AK105" s="10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10"/>
      <c r="BM105" s="10"/>
    </row>
    <row r="106" spans="28:65" ht="39.950000000000003" customHeight="1" x14ac:dyDescent="0.25">
      <c r="AB106" s="68"/>
      <c r="AC106" s="68"/>
      <c r="AD106" s="121" t="s">
        <v>81</v>
      </c>
      <c r="AE106" s="226">
        <f>'Evaluation 3è'!AH9</f>
        <v>0</v>
      </c>
      <c r="AF106" s="227"/>
      <c r="AG106" s="228"/>
      <c r="AH106" s="68"/>
      <c r="AI106" s="68"/>
      <c r="AJ106" s="7"/>
      <c r="AK106" s="10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10"/>
      <c r="BM106" s="10"/>
    </row>
    <row r="107" spans="28:65" ht="39.950000000000003" customHeight="1" thickBot="1" x14ac:dyDescent="0.3">
      <c r="AB107" s="68"/>
      <c r="AC107" s="68"/>
      <c r="AD107" s="122" t="s">
        <v>82</v>
      </c>
      <c r="AE107" s="229">
        <f>'Evaluation 3è'!AH11</f>
        <v>0</v>
      </c>
      <c r="AF107" s="230"/>
      <c r="AG107" s="231"/>
      <c r="AH107" s="68"/>
      <c r="AI107" s="68"/>
      <c r="AJ107" s="7"/>
      <c r="AK107" s="10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10"/>
      <c r="BM107" s="10"/>
    </row>
    <row r="108" spans="28:65" ht="39.950000000000003" customHeight="1" x14ac:dyDescent="0.25">
      <c r="AB108" s="68"/>
      <c r="AC108" s="68"/>
      <c r="AD108" s="68"/>
      <c r="AE108" s="68"/>
      <c r="AF108" s="68"/>
      <c r="AG108" s="68"/>
      <c r="AH108" s="68"/>
      <c r="AI108" s="68"/>
      <c r="AJ108" s="7"/>
      <c r="AK108" s="10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10"/>
      <c r="BM108" s="10"/>
    </row>
    <row r="109" spans="28:65" ht="7.5" customHeight="1" x14ac:dyDescent="0.25">
      <c r="AB109" s="68"/>
      <c r="AC109" s="68"/>
      <c r="AD109" s="68"/>
      <c r="AE109" s="68"/>
      <c r="AF109" s="68"/>
      <c r="AG109" s="68"/>
      <c r="AH109" s="68"/>
      <c r="AI109" s="68"/>
      <c r="AJ109" s="7"/>
      <c r="AK109" s="10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10"/>
      <c r="BM109" s="10"/>
    </row>
    <row r="110" spans="28:65" ht="34.5" hidden="1" customHeight="1" x14ac:dyDescent="0.25">
      <c r="AB110" s="68"/>
      <c r="AC110" s="68"/>
      <c r="AD110" s="68"/>
      <c r="AE110" s="68"/>
      <c r="AF110" s="68"/>
      <c r="AG110" s="68"/>
      <c r="AH110" s="68"/>
      <c r="AI110" s="68"/>
      <c r="AJ110" s="7"/>
      <c r="AK110" s="10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10"/>
      <c r="BM110" s="10"/>
    </row>
    <row r="111" spans="28:65" ht="45" customHeight="1" x14ac:dyDescent="0.55000000000000004">
      <c r="AB111" s="171" t="s">
        <v>143</v>
      </c>
      <c r="AC111" s="172"/>
      <c r="AD111" s="172"/>
      <c r="AE111" s="172"/>
      <c r="AF111" s="172"/>
      <c r="AG111" s="172"/>
      <c r="AH111" s="172"/>
      <c r="AI111" s="172"/>
      <c r="AJ111" s="7"/>
      <c r="AK111" s="10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10"/>
      <c r="BM111" s="10"/>
    </row>
    <row r="112" spans="28:65" ht="20.100000000000001" customHeight="1" x14ac:dyDescent="0.25">
      <c r="AB112" s="68"/>
      <c r="AC112" s="68"/>
      <c r="AD112" s="68"/>
      <c r="AE112" s="68"/>
      <c r="AF112" s="68"/>
      <c r="AG112" s="68"/>
      <c r="AH112" s="68"/>
      <c r="AI112" s="68"/>
      <c r="AJ112" s="7"/>
      <c r="AK112" s="10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10"/>
      <c r="BM112" s="10"/>
    </row>
    <row r="113" spans="28:65" ht="30" customHeight="1" x14ac:dyDescent="0.55000000000000004">
      <c r="AB113" s="171"/>
      <c r="AC113" s="172"/>
      <c r="AD113" s="172"/>
      <c r="AE113" s="172"/>
      <c r="AF113" s="172"/>
      <c r="AG113" s="172"/>
      <c r="AH113" s="172"/>
      <c r="AI113" s="172"/>
      <c r="AJ113" s="7"/>
      <c r="AK113" s="10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10"/>
      <c r="BM113" s="10"/>
    </row>
    <row r="114" spans="28:65" ht="20.100000000000001" customHeight="1" x14ac:dyDescent="0.25">
      <c r="AJ114" s="7"/>
      <c r="AK114" s="10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10"/>
      <c r="BM114" s="10"/>
    </row>
    <row r="115" spans="28:65" ht="20.100000000000001" customHeight="1" x14ac:dyDescent="0.25">
      <c r="AJ115" s="10"/>
      <c r="AK115" s="10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10"/>
      <c r="BM115" s="10"/>
    </row>
    <row r="116" spans="28:65" ht="20.100000000000001" customHeight="1" x14ac:dyDescent="0.25">
      <c r="AJ116" s="10"/>
      <c r="AK116" s="10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10"/>
      <c r="BM116" s="10"/>
    </row>
    <row r="117" spans="28:65" ht="20.100000000000001" customHeight="1" x14ac:dyDescent="0.25">
      <c r="AJ117" s="10"/>
      <c r="AK117" s="10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10"/>
      <c r="BM117" s="10"/>
    </row>
    <row r="118" spans="28:65" ht="20.100000000000001" customHeight="1" x14ac:dyDescent="0.25">
      <c r="AJ118" s="10"/>
      <c r="AK118" s="10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10"/>
      <c r="BM118" s="10"/>
    </row>
    <row r="119" spans="28:65" ht="20.100000000000001" customHeight="1" x14ac:dyDescent="0.25">
      <c r="AJ119" s="10"/>
      <c r="AK119" s="10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10"/>
      <c r="BM119" s="10"/>
    </row>
    <row r="120" spans="28:65" ht="20.100000000000001" customHeight="1" x14ac:dyDescent="0.25">
      <c r="AJ120" s="10"/>
      <c r="AK120" s="10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10"/>
      <c r="BM120" s="10"/>
    </row>
    <row r="121" spans="28:65" ht="20.100000000000001" customHeight="1" x14ac:dyDescent="0.25">
      <c r="AJ121" s="10"/>
      <c r="AK121" s="10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10"/>
      <c r="BM121" s="10"/>
    </row>
    <row r="122" spans="28:65" ht="20.100000000000001" customHeight="1" x14ac:dyDescent="0.25">
      <c r="AJ122" s="10"/>
      <c r="AK122" s="10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10"/>
      <c r="BM122" s="10"/>
    </row>
    <row r="123" spans="28:65" ht="20.100000000000001" customHeight="1" x14ac:dyDescent="0.25">
      <c r="AJ123" s="10"/>
      <c r="AK123" s="10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10"/>
      <c r="BM123" s="10"/>
    </row>
    <row r="124" spans="28:65" ht="20.100000000000001" customHeight="1" x14ac:dyDescent="0.25">
      <c r="AJ124" s="10"/>
      <c r="AK124" s="10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10"/>
      <c r="BM124" s="10"/>
    </row>
    <row r="125" spans="28:65" ht="20.100000000000001" customHeight="1" x14ac:dyDescent="0.25">
      <c r="AJ125" s="10"/>
      <c r="AK125" s="10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10"/>
      <c r="BM125" s="10"/>
    </row>
    <row r="126" spans="28:65" ht="20.100000000000001" customHeight="1" x14ac:dyDescent="0.25">
      <c r="AJ126" s="10"/>
      <c r="AK126" s="10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10"/>
      <c r="BM126" s="10"/>
    </row>
    <row r="127" spans="28:65" ht="20.100000000000001" customHeight="1" x14ac:dyDescent="0.25">
      <c r="AJ127" s="10"/>
      <c r="AK127" s="10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10"/>
      <c r="BM127" s="10"/>
    </row>
    <row r="128" spans="28:65" ht="20.100000000000001" customHeight="1" x14ac:dyDescent="0.25">
      <c r="AJ128" s="10"/>
      <c r="AK128" s="10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10"/>
      <c r="BM128" s="10"/>
    </row>
    <row r="129" spans="36:65" ht="20.100000000000001" customHeight="1" x14ac:dyDescent="0.25">
      <c r="AJ129" s="10"/>
      <c r="AK129" s="10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10"/>
      <c r="BM129" s="10"/>
    </row>
    <row r="130" spans="36:65" ht="20.100000000000001" customHeight="1" x14ac:dyDescent="0.25">
      <c r="AJ130" s="10"/>
      <c r="AK130" s="10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10"/>
      <c r="BM130" s="10"/>
    </row>
    <row r="131" spans="36:65" ht="20.100000000000001" customHeight="1" x14ac:dyDescent="0.25">
      <c r="AJ131" s="10"/>
      <c r="AK131" s="10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10"/>
      <c r="BM131" s="10"/>
    </row>
    <row r="132" spans="36:65" ht="20.100000000000001" customHeight="1" x14ac:dyDescent="0.25">
      <c r="AJ132" s="10"/>
      <c r="AK132" s="10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10"/>
      <c r="BM132" s="10"/>
    </row>
    <row r="133" spans="36:65" ht="20.100000000000001" customHeight="1" x14ac:dyDescent="0.25">
      <c r="AJ133" s="10"/>
      <c r="AK133" s="10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10"/>
      <c r="BM133" s="10"/>
    </row>
    <row r="134" spans="36:65" ht="20.100000000000001" customHeight="1" x14ac:dyDescent="0.25">
      <c r="AJ134" s="10"/>
      <c r="AK134" s="10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10"/>
      <c r="BM134" s="10"/>
    </row>
    <row r="135" spans="36:65" ht="20.100000000000001" customHeight="1" x14ac:dyDescent="0.25">
      <c r="AJ135" s="10"/>
      <c r="AK135" s="10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10"/>
      <c r="BM135" s="10"/>
    </row>
    <row r="136" spans="36:65" ht="20.100000000000001" customHeight="1" x14ac:dyDescent="0.25">
      <c r="AJ136" s="10"/>
      <c r="AK136" s="10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10"/>
      <c r="BM136" s="10"/>
    </row>
    <row r="137" spans="36:65" ht="20.100000000000001" customHeight="1" x14ac:dyDescent="0.25">
      <c r="AJ137" s="10"/>
      <c r="AK137" s="10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10"/>
      <c r="BM137" s="10"/>
    </row>
    <row r="138" spans="36:65" ht="20.100000000000001" customHeight="1" x14ac:dyDescent="0.25">
      <c r="AJ138" s="10"/>
      <c r="AK138" s="10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10"/>
      <c r="BM138" s="10"/>
    </row>
    <row r="139" spans="36:65" ht="20.100000000000001" customHeight="1" x14ac:dyDescent="0.25">
      <c r="AJ139" s="10"/>
      <c r="AK139" s="10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10"/>
      <c r="BM139" s="10"/>
    </row>
    <row r="140" spans="36:65" ht="20.100000000000001" customHeight="1" x14ac:dyDescent="0.25">
      <c r="AJ140" s="10"/>
      <c r="AK140" s="10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10"/>
      <c r="BM140" s="10"/>
    </row>
    <row r="141" spans="36:65" ht="20.100000000000001" customHeight="1" x14ac:dyDescent="0.25">
      <c r="AJ141" s="10"/>
      <c r="AK141" s="10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10"/>
      <c r="BM141" s="10"/>
    </row>
    <row r="142" spans="36:65" ht="20.100000000000001" customHeight="1" x14ac:dyDescent="0.25">
      <c r="AJ142" s="10"/>
      <c r="AK142" s="10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10"/>
      <c r="BM142" s="10"/>
    </row>
    <row r="143" spans="36:65" ht="20.100000000000001" customHeight="1" x14ac:dyDescent="0.25">
      <c r="AJ143" s="10"/>
      <c r="AK143" s="10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10"/>
      <c r="BM143" s="10"/>
    </row>
    <row r="144" spans="36:65" ht="20.100000000000001" customHeight="1" x14ac:dyDescent="0.25">
      <c r="AJ144" s="10"/>
      <c r="AK144" s="10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10"/>
      <c r="BM144" s="10"/>
    </row>
    <row r="145" spans="36:65" ht="20.100000000000001" customHeight="1" x14ac:dyDescent="0.25">
      <c r="AJ145" s="10"/>
      <c r="AK145" s="10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10"/>
      <c r="BM145" s="10"/>
    </row>
    <row r="146" spans="36:65" ht="20.100000000000001" customHeight="1" x14ac:dyDescent="0.25">
      <c r="AJ146" s="10"/>
      <c r="AK146" s="10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10"/>
      <c r="BM146" s="10"/>
    </row>
    <row r="147" spans="36:65" ht="20.100000000000001" customHeight="1" x14ac:dyDescent="0.25">
      <c r="AJ147" s="10"/>
      <c r="AK147" s="10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10"/>
      <c r="BM147" s="10"/>
    </row>
    <row r="148" spans="36:65" ht="20.100000000000001" customHeight="1" x14ac:dyDescent="0.25">
      <c r="AJ148" s="10"/>
      <c r="AK148" s="10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10"/>
      <c r="BM148" s="10"/>
    </row>
    <row r="149" spans="36:65" ht="20.100000000000001" customHeight="1" x14ac:dyDescent="0.25">
      <c r="AJ149" s="10"/>
      <c r="AK149" s="10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10"/>
      <c r="BM149" s="10"/>
    </row>
    <row r="150" spans="36:65" ht="20.100000000000001" customHeight="1" x14ac:dyDescent="0.25">
      <c r="AJ150" s="10"/>
      <c r="AK150" s="10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10"/>
      <c r="BM150" s="10"/>
    </row>
    <row r="151" spans="36:65" ht="20.100000000000001" customHeight="1" x14ac:dyDescent="0.25">
      <c r="AJ151" s="10"/>
      <c r="AK151" s="10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10"/>
      <c r="BM151" s="10"/>
    </row>
    <row r="152" spans="36:65" ht="20.100000000000001" customHeight="1" x14ac:dyDescent="0.25">
      <c r="AJ152" s="10"/>
      <c r="AK152" s="10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10"/>
      <c r="BM152" s="10"/>
    </row>
    <row r="153" spans="36:65" ht="20.100000000000001" customHeight="1" x14ac:dyDescent="0.25">
      <c r="AJ153" s="10"/>
      <c r="AK153" s="10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10"/>
      <c r="BM153" s="10"/>
    </row>
    <row r="154" spans="36:65" ht="20.100000000000001" customHeight="1" x14ac:dyDescent="0.25">
      <c r="AJ154" s="10"/>
      <c r="AK154" s="10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10"/>
      <c r="BM154" s="10"/>
    </row>
    <row r="155" spans="36:65" ht="20.100000000000001" customHeight="1" x14ac:dyDescent="0.25">
      <c r="AJ155" s="10"/>
      <c r="AK155" s="10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10"/>
      <c r="BM155" s="10"/>
    </row>
    <row r="156" spans="36:65" ht="20.100000000000001" customHeight="1" x14ac:dyDescent="0.25">
      <c r="AJ156" s="10"/>
      <c r="AK156" s="10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10"/>
      <c r="BM156" s="10"/>
    </row>
    <row r="157" spans="36:65" ht="20.100000000000001" customHeight="1" x14ac:dyDescent="0.25">
      <c r="AJ157" s="10"/>
      <c r="AK157" s="10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10"/>
      <c r="BM157" s="10"/>
    </row>
    <row r="158" spans="36:65" ht="20.100000000000001" customHeight="1" x14ac:dyDescent="0.25">
      <c r="AJ158" s="10"/>
      <c r="AK158" s="10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10"/>
      <c r="BM158" s="10"/>
    </row>
    <row r="159" spans="36:65" ht="20.100000000000001" customHeight="1" x14ac:dyDescent="0.25">
      <c r="AJ159" s="10"/>
      <c r="AK159" s="10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10"/>
      <c r="BM159" s="10"/>
    </row>
    <row r="160" spans="36:65" ht="20.100000000000001" customHeight="1" x14ac:dyDescent="0.25">
      <c r="AJ160" s="10"/>
      <c r="AK160" s="10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10"/>
      <c r="BM160" s="10"/>
    </row>
    <row r="161" spans="36:65" ht="20.100000000000001" customHeight="1" x14ac:dyDescent="0.25">
      <c r="AJ161" s="10"/>
      <c r="AK161" s="10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10"/>
      <c r="BM161" s="10"/>
    </row>
    <row r="162" spans="36:65" ht="20.100000000000001" customHeight="1" x14ac:dyDescent="0.25">
      <c r="AJ162" s="10"/>
      <c r="AK162" s="10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10"/>
      <c r="BM162" s="10"/>
    </row>
    <row r="163" spans="36:65" ht="20.100000000000001" customHeight="1" x14ac:dyDescent="0.25">
      <c r="AJ163" s="10"/>
      <c r="AK163" s="10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10"/>
      <c r="BM163" s="10"/>
    </row>
    <row r="164" spans="36:65" ht="20.100000000000001" customHeight="1" x14ac:dyDescent="0.25">
      <c r="AJ164" s="10"/>
      <c r="AK164" s="10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10"/>
      <c r="BM164" s="10"/>
    </row>
    <row r="165" spans="36:65" ht="20.100000000000001" customHeight="1" x14ac:dyDescent="0.25">
      <c r="AJ165" s="10"/>
      <c r="AK165" s="10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10"/>
      <c r="BM165" s="10"/>
    </row>
    <row r="166" spans="36:65" ht="20.100000000000001" customHeight="1" x14ac:dyDescent="0.25">
      <c r="AJ166" s="10"/>
      <c r="AK166" s="10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10"/>
      <c r="BM166" s="10"/>
    </row>
    <row r="167" spans="36:65" ht="20.100000000000001" customHeight="1" x14ac:dyDescent="0.25">
      <c r="AJ167" s="10"/>
      <c r="AK167" s="10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10"/>
      <c r="BM167" s="10"/>
    </row>
    <row r="168" spans="36:65" ht="20.100000000000001" customHeight="1" x14ac:dyDescent="0.25">
      <c r="AJ168" s="10"/>
      <c r="AK168" s="10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10"/>
      <c r="BM168" s="10"/>
    </row>
    <row r="169" spans="36:65" ht="20.100000000000001" customHeight="1" x14ac:dyDescent="0.25">
      <c r="AJ169" s="10"/>
      <c r="AK169" s="10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10"/>
      <c r="BM169" s="10"/>
    </row>
    <row r="170" spans="36:65" ht="20.100000000000001" customHeight="1" x14ac:dyDescent="0.25">
      <c r="AJ170" s="10"/>
      <c r="AK170" s="10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10"/>
      <c r="BM170" s="10"/>
    </row>
    <row r="171" spans="36:65" ht="20.100000000000001" customHeight="1" x14ac:dyDescent="0.25">
      <c r="AJ171" s="10"/>
      <c r="AK171" s="10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10"/>
      <c r="BM171" s="10"/>
    </row>
    <row r="172" spans="36:65" ht="20.100000000000001" customHeight="1" x14ac:dyDescent="0.25">
      <c r="AJ172" s="10"/>
      <c r="AK172" s="10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10"/>
      <c r="BM172" s="10"/>
    </row>
    <row r="173" spans="36:65" ht="20.100000000000001" customHeight="1" x14ac:dyDescent="0.25">
      <c r="AJ173" s="10"/>
      <c r="AK173" s="10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10"/>
      <c r="BM173" s="10"/>
    </row>
    <row r="174" spans="36:65" ht="20.100000000000001" customHeight="1" x14ac:dyDescent="0.25">
      <c r="AJ174" s="10"/>
      <c r="AK174" s="10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10"/>
      <c r="BM174" s="10"/>
    </row>
    <row r="175" spans="36:65" ht="20.100000000000001" customHeight="1" x14ac:dyDescent="0.25">
      <c r="AJ175" s="10"/>
      <c r="AK175" s="10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10"/>
      <c r="BM175" s="10"/>
    </row>
    <row r="176" spans="36:65" ht="20.100000000000001" customHeight="1" x14ac:dyDescent="0.25">
      <c r="AJ176" s="10"/>
      <c r="AK176" s="10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10"/>
      <c r="BM176" s="10"/>
    </row>
    <row r="177" spans="3:65" ht="20.100000000000001" customHeight="1" x14ac:dyDescent="0.25">
      <c r="AJ177" s="10"/>
      <c r="AK177" s="10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10"/>
      <c r="BM177" s="10"/>
    </row>
    <row r="178" spans="3:65" ht="20.100000000000001" customHeight="1" x14ac:dyDescent="0.25">
      <c r="AJ178" s="10"/>
      <c r="AK178" s="10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10"/>
      <c r="BM178" s="10"/>
    </row>
    <row r="179" spans="3:65" ht="20.100000000000001" customHeight="1" x14ac:dyDescent="0.25">
      <c r="AJ179" s="10"/>
      <c r="AK179" s="10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10"/>
      <c r="BM179" s="10"/>
    </row>
    <row r="180" spans="3:65" ht="20.100000000000001" customHeight="1" x14ac:dyDescent="0.25">
      <c r="AJ180" s="10"/>
      <c r="AK180" s="10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10"/>
      <c r="BM180" s="10"/>
    </row>
    <row r="181" spans="3:65" ht="20.100000000000001" customHeight="1" x14ac:dyDescent="0.25">
      <c r="AJ181" s="10"/>
      <c r="AK181" s="10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10"/>
      <c r="BM181" s="10"/>
    </row>
    <row r="182" spans="3:65" ht="20.100000000000001" customHeight="1" x14ac:dyDescent="0.25">
      <c r="AJ182" s="10"/>
      <c r="AK182" s="10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10"/>
      <c r="BM182" s="10"/>
    </row>
    <row r="183" spans="3:65" ht="20.100000000000001" customHeight="1" x14ac:dyDescent="0.25"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J183" s="10"/>
      <c r="AK183" s="10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10"/>
      <c r="BM183" s="10"/>
    </row>
    <row r="184" spans="3:65" ht="20.100000000000001" customHeight="1" x14ac:dyDescent="0.25"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J184" s="10"/>
      <c r="AK184" s="10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10"/>
      <c r="BM184" s="10"/>
    </row>
    <row r="185" spans="3:65" ht="20.100000000000001" customHeight="1" x14ac:dyDescent="0.25"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J185" s="10"/>
      <c r="AK185" s="10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10"/>
      <c r="BM185" s="10"/>
    </row>
    <row r="186" spans="3:65" ht="20.100000000000001" customHeight="1" x14ac:dyDescent="0.25"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J186" s="10"/>
      <c r="AK186" s="10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10"/>
      <c r="BM186" s="10"/>
    </row>
    <row r="187" spans="3:65" ht="20.100000000000001" customHeight="1" x14ac:dyDescent="0.25"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J187" s="10"/>
      <c r="AK187" s="10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10"/>
      <c r="BM187" s="10"/>
    </row>
    <row r="188" spans="3:65" ht="20.100000000000001" customHeight="1" x14ac:dyDescent="0.25"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J188" s="10"/>
      <c r="AK188" s="10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10"/>
      <c r="BM188" s="10"/>
    </row>
    <row r="189" spans="3:65" ht="20.100000000000001" customHeight="1" x14ac:dyDescent="0.25"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J189" s="10"/>
      <c r="AK189" s="10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10"/>
      <c r="BM189" s="10"/>
    </row>
    <row r="190" spans="3:65" ht="20.100000000000001" customHeight="1" x14ac:dyDescent="0.25"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J190" s="10"/>
      <c r="AK190" s="10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10"/>
      <c r="BM190" s="10"/>
    </row>
    <row r="191" spans="3:65" ht="20.100000000000001" customHeight="1" x14ac:dyDescent="0.25"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J191" s="10"/>
      <c r="AK191" s="10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10"/>
      <c r="BM191" s="10"/>
    </row>
    <row r="192" spans="3:65" ht="20.100000000000001" customHeight="1" x14ac:dyDescent="0.25"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J192" s="10"/>
      <c r="AK192" s="10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10"/>
      <c r="BM192" s="10"/>
    </row>
    <row r="193" spans="3:65" ht="20.100000000000001" customHeight="1" x14ac:dyDescent="0.25"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J193" s="10"/>
      <c r="AK193" s="10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10"/>
      <c r="BM193" s="10"/>
    </row>
    <row r="194" spans="3:65" ht="20.100000000000001" customHeight="1" x14ac:dyDescent="0.25"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J194" s="10"/>
      <c r="AK194" s="10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10"/>
      <c r="BM194" s="10"/>
    </row>
    <row r="195" spans="3:65" ht="20.100000000000001" customHeight="1" x14ac:dyDescent="0.25"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J195" s="10"/>
      <c r="AK195" s="10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10"/>
      <c r="BM195" s="10"/>
    </row>
    <row r="196" spans="3:65" ht="20.100000000000001" customHeight="1" x14ac:dyDescent="0.25"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J196" s="10"/>
      <c r="AK196" s="10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10"/>
      <c r="BM196" s="10"/>
    </row>
    <row r="197" spans="3:65" ht="20.100000000000001" customHeight="1" x14ac:dyDescent="0.25"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J197" s="10"/>
      <c r="AK197" s="10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10"/>
      <c r="BM197" s="10"/>
    </row>
    <row r="198" spans="3:65" ht="20.100000000000001" customHeight="1" x14ac:dyDescent="0.25"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J198" s="10"/>
      <c r="AK198" s="10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10"/>
      <c r="BM198" s="10"/>
    </row>
    <row r="199" spans="3:65" ht="20.100000000000001" customHeight="1" x14ac:dyDescent="0.25"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J199" s="10"/>
      <c r="AK199" s="10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10"/>
      <c r="BM199" s="10"/>
    </row>
    <row r="200" spans="3:65" ht="20.100000000000001" customHeight="1" x14ac:dyDescent="0.25"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J200" s="10"/>
      <c r="AK200" s="10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10"/>
      <c r="BM200" s="10"/>
    </row>
    <row r="201" spans="3:65" ht="20.100000000000001" customHeight="1" x14ac:dyDescent="0.25"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J201" s="10"/>
      <c r="AK201" s="10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10"/>
      <c r="BM201" s="10"/>
    </row>
    <row r="202" spans="3:65" ht="20.100000000000001" customHeight="1" x14ac:dyDescent="0.25"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J202" s="10"/>
      <c r="AK202" s="10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10"/>
      <c r="BM202" s="10"/>
    </row>
    <row r="203" spans="3:65" ht="20.100000000000001" customHeight="1" x14ac:dyDescent="0.25"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J203" s="10"/>
      <c r="AK203" s="10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10"/>
      <c r="BM203" s="10"/>
    </row>
    <row r="204" spans="3:65" ht="20.100000000000001" customHeight="1" x14ac:dyDescent="0.25"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J204" s="10"/>
      <c r="AK204" s="10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10"/>
      <c r="BM204" s="10"/>
    </row>
    <row r="205" spans="3:65" ht="20.100000000000001" customHeight="1" x14ac:dyDescent="0.25"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J205" s="10"/>
      <c r="AK205" s="10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10"/>
      <c r="BM205" s="10"/>
    </row>
    <row r="206" spans="3:65" ht="20.100000000000001" customHeight="1" x14ac:dyDescent="0.25"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J206" s="10"/>
      <c r="AK206" s="10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10"/>
      <c r="BM206" s="10"/>
    </row>
    <row r="207" spans="3:65" ht="20.100000000000001" customHeight="1" x14ac:dyDescent="0.25"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J207" s="10"/>
      <c r="AK207" s="10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10"/>
      <c r="BM207" s="10"/>
    </row>
    <row r="208" spans="3:65" ht="20.100000000000001" customHeight="1" x14ac:dyDescent="0.25"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J208" s="10"/>
      <c r="AK208" s="10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10"/>
      <c r="BM208" s="10"/>
    </row>
    <row r="209" spans="3:65" ht="20.100000000000001" customHeight="1" x14ac:dyDescent="0.25"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J209" s="10"/>
      <c r="AK209" s="10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10"/>
      <c r="BM209" s="10"/>
    </row>
    <row r="210" spans="3:65" ht="20.100000000000001" customHeight="1" x14ac:dyDescent="0.25"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J210" s="10"/>
      <c r="AK210" s="10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10"/>
      <c r="BM210" s="10"/>
    </row>
    <row r="211" spans="3:65" ht="20.100000000000001" customHeight="1" x14ac:dyDescent="0.25"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J211" s="10"/>
      <c r="AK211" s="10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10"/>
      <c r="BM211" s="10"/>
    </row>
    <row r="212" spans="3:65" ht="20.100000000000001" customHeight="1" x14ac:dyDescent="0.25"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J212" s="10"/>
      <c r="AK212" s="10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10"/>
      <c r="BM212" s="10"/>
    </row>
    <row r="213" spans="3:65" ht="20.100000000000001" customHeight="1" x14ac:dyDescent="0.25"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J213" s="10"/>
      <c r="AK213" s="10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10"/>
      <c r="BM213" s="10"/>
    </row>
    <row r="214" spans="3:65" ht="20.100000000000001" customHeight="1" x14ac:dyDescent="0.25"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J214" s="10"/>
      <c r="AK214" s="10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10"/>
      <c r="BM214" s="10"/>
    </row>
    <row r="215" spans="3:65" ht="20.100000000000001" customHeight="1" x14ac:dyDescent="0.25"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J215" s="10"/>
      <c r="AK215" s="10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10"/>
      <c r="BM215" s="10"/>
    </row>
    <row r="216" spans="3:65" ht="20.100000000000001" customHeight="1" x14ac:dyDescent="0.25"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J216" s="10"/>
      <c r="AK216" s="10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10"/>
      <c r="BM216" s="10"/>
    </row>
    <row r="217" spans="3:65" ht="20.100000000000001" customHeight="1" x14ac:dyDescent="0.25"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J217" s="10"/>
      <c r="AK217" s="10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10"/>
      <c r="BM217" s="10"/>
    </row>
    <row r="218" spans="3:65" ht="20.100000000000001" customHeight="1" x14ac:dyDescent="0.25"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J218" s="10"/>
      <c r="AK218" s="10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10"/>
      <c r="BM218" s="10"/>
    </row>
    <row r="219" spans="3:65" ht="20.100000000000001" customHeight="1" x14ac:dyDescent="0.25"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J219" s="10"/>
      <c r="AK219" s="10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10"/>
      <c r="BM219" s="10"/>
    </row>
    <row r="220" spans="3:65" ht="20.100000000000001" customHeight="1" x14ac:dyDescent="0.25"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J220" s="10"/>
      <c r="AK220" s="10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10"/>
      <c r="BM220" s="10"/>
    </row>
    <row r="221" spans="3:65" ht="20.100000000000001" customHeight="1" x14ac:dyDescent="0.25"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J221" s="10"/>
      <c r="AK221" s="10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10"/>
      <c r="BM221" s="10"/>
    </row>
    <row r="222" spans="3:65" ht="20.100000000000001" customHeight="1" x14ac:dyDescent="0.25"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J222" s="10"/>
      <c r="AK222" s="10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10"/>
      <c r="BM222" s="10"/>
    </row>
    <row r="223" spans="3:65" ht="20.100000000000001" customHeight="1" x14ac:dyDescent="0.25"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J223" s="10"/>
      <c r="AK223" s="10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10"/>
      <c r="BM223" s="10"/>
    </row>
    <row r="224" spans="3:65" ht="20.100000000000001" customHeight="1" x14ac:dyDescent="0.25"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J224" s="10"/>
      <c r="AK224" s="10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10"/>
      <c r="BM224" s="10"/>
    </row>
    <row r="225" spans="3:65" ht="20.100000000000001" customHeight="1" x14ac:dyDescent="0.25"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J225" s="10"/>
      <c r="AK225" s="10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10"/>
      <c r="BM225" s="10"/>
    </row>
    <row r="226" spans="3:65" ht="20.100000000000001" customHeight="1" x14ac:dyDescent="0.25"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J226" s="10"/>
      <c r="AK226" s="10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10"/>
      <c r="BM226" s="10"/>
    </row>
    <row r="227" spans="3:65" ht="20.100000000000001" customHeight="1" x14ac:dyDescent="0.25"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J227" s="10"/>
      <c r="AK227" s="10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10"/>
      <c r="BM227" s="10"/>
    </row>
    <row r="228" spans="3:65" ht="20.100000000000001" customHeight="1" x14ac:dyDescent="0.25"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J228" s="10"/>
      <c r="AK228" s="10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10"/>
      <c r="BM228" s="10"/>
    </row>
    <row r="229" spans="3:65" ht="20.100000000000001" customHeight="1" x14ac:dyDescent="0.25"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J229" s="10"/>
      <c r="AK229" s="10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10"/>
      <c r="BM229" s="10"/>
    </row>
    <row r="230" spans="3:65" ht="20.100000000000001" customHeight="1" x14ac:dyDescent="0.25"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J230" s="10"/>
      <c r="AK230" s="10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10"/>
      <c r="BM230" s="10"/>
    </row>
    <row r="231" spans="3:65" ht="20.100000000000001" customHeight="1" x14ac:dyDescent="0.25"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J231" s="10"/>
      <c r="AK231" s="10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10"/>
      <c r="BM231" s="10"/>
    </row>
    <row r="232" spans="3:65" ht="20.100000000000001" customHeight="1" x14ac:dyDescent="0.25"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J232" s="10"/>
      <c r="AK232" s="10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10"/>
      <c r="BM232" s="10"/>
    </row>
    <row r="233" spans="3:65" ht="20.100000000000001" customHeight="1" x14ac:dyDescent="0.25"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J233" s="10"/>
      <c r="AK233" s="10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10"/>
      <c r="BM233" s="10"/>
    </row>
    <row r="234" spans="3:65" ht="20.100000000000001" customHeight="1" x14ac:dyDescent="0.25"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J234" s="10"/>
      <c r="AK234" s="10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10"/>
      <c r="BM234" s="10"/>
    </row>
    <row r="235" spans="3:65" ht="20.100000000000001" customHeight="1" x14ac:dyDescent="0.25"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J235" s="10"/>
      <c r="AK235" s="10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10"/>
      <c r="BM235" s="10"/>
    </row>
    <row r="236" spans="3:65" ht="20.100000000000001" customHeight="1" x14ac:dyDescent="0.25"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J236" s="10"/>
      <c r="AK236" s="10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10"/>
      <c r="BM236" s="10"/>
    </row>
    <row r="237" spans="3:65" ht="20.100000000000001" customHeight="1" x14ac:dyDescent="0.25"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J237" s="10"/>
      <c r="AK237" s="10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10"/>
      <c r="BM237" s="10"/>
    </row>
    <row r="238" spans="3:65" ht="20.100000000000001" customHeight="1" x14ac:dyDescent="0.25"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J238" s="10"/>
      <c r="AK238" s="10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10"/>
      <c r="BM238" s="10"/>
    </row>
    <row r="239" spans="3:65" ht="20.100000000000001" customHeight="1" x14ac:dyDescent="0.25"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J239" s="10"/>
      <c r="AK239" s="10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10"/>
      <c r="BM239" s="10"/>
    </row>
    <row r="240" spans="3:65" ht="20.100000000000001" customHeight="1" x14ac:dyDescent="0.25"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J240" s="10"/>
      <c r="AK240" s="10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10"/>
      <c r="BM240" s="10"/>
    </row>
    <row r="241" spans="3:65" ht="20.100000000000001" customHeight="1" x14ac:dyDescent="0.25"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J241" s="10"/>
      <c r="AK241" s="10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10"/>
      <c r="BM241" s="10"/>
    </row>
    <row r="242" spans="3:65" ht="20.100000000000001" customHeight="1" x14ac:dyDescent="0.25"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J242" s="10"/>
      <c r="AK242" s="10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10"/>
      <c r="BM242" s="10"/>
    </row>
    <row r="243" spans="3:65" ht="20.100000000000001" customHeight="1" x14ac:dyDescent="0.25"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J243" s="10"/>
      <c r="AK243" s="10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10"/>
      <c r="BM243" s="10"/>
    </row>
    <row r="244" spans="3:65" ht="20.100000000000001" customHeight="1" x14ac:dyDescent="0.25"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J244" s="10"/>
      <c r="AK244" s="10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10"/>
      <c r="BM244" s="10"/>
    </row>
    <row r="245" spans="3:65" ht="20.100000000000001" customHeight="1" x14ac:dyDescent="0.25"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J245" s="10"/>
      <c r="AK245" s="10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10"/>
      <c r="BM245" s="10"/>
    </row>
    <row r="246" spans="3:65" ht="20.100000000000001" customHeight="1" x14ac:dyDescent="0.25"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J246" s="10"/>
      <c r="AK246" s="10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10"/>
      <c r="BM246" s="10"/>
    </row>
    <row r="247" spans="3:65" ht="20.100000000000001" customHeight="1" x14ac:dyDescent="0.25"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J247" s="10"/>
      <c r="AK247" s="10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10"/>
      <c r="BM247" s="10"/>
    </row>
    <row r="248" spans="3:65" ht="20.100000000000001" customHeight="1" x14ac:dyDescent="0.25"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J248" s="10"/>
      <c r="AK248" s="10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10"/>
      <c r="BM248" s="10"/>
    </row>
    <row r="249" spans="3:65" ht="20.100000000000001" customHeight="1" x14ac:dyDescent="0.25"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J249" s="10"/>
      <c r="AK249" s="10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10"/>
      <c r="BM249" s="10"/>
    </row>
    <row r="250" spans="3:65" ht="20.100000000000001" customHeight="1" x14ac:dyDescent="0.25"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J250" s="10"/>
      <c r="AK250" s="10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10"/>
      <c r="BM250" s="10"/>
    </row>
    <row r="251" spans="3:65" ht="20.100000000000001" customHeight="1" x14ac:dyDescent="0.25"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J251" s="10"/>
      <c r="AK251" s="10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10"/>
      <c r="BM251" s="10"/>
    </row>
    <row r="252" spans="3:65" ht="20.100000000000001" customHeight="1" x14ac:dyDescent="0.25"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J252" s="10"/>
      <c r="AK252" s="10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10"/>
      <c r="BM252" s="10"/>
    </row>
    <row r="253" spans="3:65" ht="20.100000000000001" customHeight="1" x14ac:dyDescent="0.25"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J253" s="10"/>
      <c r="AK253" s="10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10"/>
      <c r="BM253" s="10"/>
    </row>
    <row r="254" spans="3:65" ht="20.100000000000001" customHeight="1" x14ac:dyDescent="0.25"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J254" s="10"/>
      <c r="AK254" s="10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10"/>
      <c r="BM254" s="10"/>
    </row>
    <row r="255" spans="3:65" ht="20.100000000000001" customHeight="1" x14ac:dyDescent="0.25"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J255" s="10"/>
      <c r="AK255" s="10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10"/>
      <c r="BM255" s="10"/>
    </row>
    <row r="256" spans="3:65" ht="20.100000000000001" customHeight="1" x14ac:dyDescent="0.25"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J256" s="10"/>
      <c r="AK256" s="10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10"/>
      <c r="BM256" s="10"/>
    </row>
    <row r="257" spans="3:65" ht="20.100000000000001" customHeight="1" x14ac:dyDescent="0.25"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J257" s="10"/>
      <c r="AK257" s="10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10"/>
      <c r="BM257" s="10"/>
    </row>
    <row r="258" spans="3:65" ht="20.100000000000001" customHeight="1" x14ac:dyDescent="0.25"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J258" s="10"/>
      <c r="AK258" s="10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10"/>
      <c r="BM258" s="10"/>
    </row>
    <row r="259" spans="3:65" ht="20.100000000000001" customHeight="1" x14ac:dyDescent="0.25"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J259" s="10"/>
      <c r="AK259" s="10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10"/>
      <c r="BM259" s="10"/>
    </row>
    <row r="260" spans="3:65" ht="20.100000000000001" customHeight="1" x14ac:dyDescent="0.25"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J260" s="10"/>
      <c r="AK260" s="10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10"/>
      <c r="BM260" s="10"/>
    </row>
    <row r="261" spans="3:65" ht="20.100000000000001" customHeight="1" x14ac:dyDescent="0.25"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J261" s="10"/>
      <c r="AK261" s="10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10"/>
      <c r="BM261" s="10"/>
    </row>
    <row r="262" spans="3:65" ht="20.100000000000001" customHeight="1" x14ac:dyDescent="0.25"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J262" s="10"/>
      <c r="AK262" s="10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10"/>
      <c r="BM262" s="10"/>
    </row>
    <row r="263" spans="3:65" ht="20.100000000000001" customHeight="1" x14ac:dyDescent="0.25"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J263" s="10"/>
      <c r="AK263" s="10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10"/>
      <c r="BM263" s="10"/>
    </row>
    <row r="264" spans="3:65" ht="20.100000000000001" customHeight="1" x14ac:dyDescent="0.25"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J264" s="10"/>
      <c r="AK264" s="10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10"/>
      <c r="BM264" s="10"/>
    </row>
    <row r="265" spans="3:65" ht="20.100000000000001" customHeight="1" x14ac:dyDescent="0.25"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J265" s="10"/>
      <c r="AK265" s="10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10"/>
      <c r="BM265" s="10"/>
    </row>
    <row r="266" spans="3:65" ht="20.100000000000001" customHeight="1" x14ac:dyDescent="0.25"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J266" s="10"/>
      <c r="AK266" s="10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10"/>
      <c r="BM266" s="10"/>
    </row>
    <row r="267" spans="3:65" ht="20.100000000000001" customHeight="1" x14ac:dyDescent="0.25"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J267" s="10"/>
      <c r="AK267" s="10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10"/>
      <c r="BM267" s="10"/>
    </row>
    <row r="268" spans="3:65" ht="20.100000000000001" customHeight="1" x14ac:dyDescent="0.25">
      <c r="C268" s="10"/>
      <c r="D268" s="10"/>
      <c r="E268" s="10"/>
      <c r="F268" s="10"/>
      <c r="G268" s="10"/>
      <c r="H268" s="10"/>
      <c r="I268" s="10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</row>
    <row r="269" spans="3:65" ht="20.100000000000001" customHeight="1" x14ac:dyDescent="0.25">
      <c r="C269" s="10"/>
      <c r="D269" s="10"/>
      <c r="E269" s="10"/>
      <c r="F269" s="10"/>
      <c r="G269" s="10"/>
      <c r="H269" s="10"/>
      <c r="I269" s="10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</row>
    <row r="270" spans="3:65" ht="20.100000000000001" customHeight="1" x14ac:dyDescent="0.25">
      <c r="C270" s="10"/>
      <c r="D270" s="10"/>
      <c r="E270" s="10"/>
      <c r="F270" s="10"/>
      <c r="G270" s="10"/>
      <c r="H270" s="10"/>
      <c r="I270" s="10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</row>
    <row r="271" spans="3:65" ht="20.100000000000001" customHeight="1" x14ac:dyDescent="0.25">
      <c r="C271" s="10"/>
      <c r="D271" s="10"/>
      <c r="E271" s="10"/>
      <c r="F271" s="10"/>
      <c r="G271" s="10"/>
      <c r="H271" s="10"/>
      <c r="I271" s="10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</row>
    <row r="272" spans="3:65" ht="20.100000000000001" customHeight="1" x14ac:dyDescent="0.25">
      <c r="C272" s="10"/>
      <c r="D272" s="10"/>
      <c r="E272" s="10"/>
      <c r="F272" s="10"/>
      <c r="G272" s="10"/>
      <c r="H272" s="10"/>
      <c r="I272" s="10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</row>
    <row r="273" spans="3:65" ht="20.100000000000001" customHeight="1" x14ac:dyDescent="0.25">
      <c r="C273" s="10"/>
      <c r="D273" s="10"/>
      <c r="E273" s="10"/>
      <c r="F273" s="10"/>
      <c r="G273" s="10"/>
      <c r="H273" s="10"/>
      <c r="I273" s="10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</row>
    <row r="274" spans="3:65" ht="20.100000000000001" customHeight="1" x14ac:dyDescent="0.25">
      <c r="C274" s="10"/>
      <c r="D274" s="10"/>
      <c r="E274" s="10"/>
      <c r="F274" s="10"/>
      <c r="G274" s="10"/>
      <c r="H274" s="10"/>
      <c r="I274" s="10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</row>
    <row r="275" spans="3:65" ht="20.100000000000001" customHeight="1" x14ac:dyDescent="0.25">
      <c r="C275" s="10"/>
      <c r="D275" s="10"/>
      <c r="E275" s="10"/>
      <c r="F275" s="10"/>
      <c r="G275" s="10"/>
      <c r="H275" s="10"/>
      <c r="I275" s="10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</row>
    <row r="276" spans="3:65" ht="20.100000000000001" customHeight="1" x14ac:dyDescent="0.25">
      <c r="C276" s="10"/>
      <c r="D276" s="10"/>
      <c r="E276" s="10"/>
      <c r="F276" s="10"/>
      <c r="G276" s="10"/>
      <c r="H276" s="10"/>
      <c r="I276" s="10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</row>
    <row r="277" spans="3:65" ht="20.100000000000001" customHeight="1" x14ac:dyDescent="0.25">
      <c r="C277" s="10"/>
      <c r="D277" s="10"/>
      <c r="E277" s="10"/>
      <c r="F277" s="10"/>
      <c r="G277" s="10"/>
      <c r="H277" s="10"/>
      <c r="I277" s="10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</row>
    <row r="278" spans="3:65" ht="20.100000000000001" customHeight="1" x14ac:dyDescent="0.25">
      <c r="C278" s="10"/>
      <c r="D278" s="10"/>
      <c r="E278" s="10"/>
      <c r="F278" s="10"/>
      <c r="G278" s="10"/>
      <c r="H278" s="10"/>
      <c r="I278" s="10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</row>
    <row r="279" spans="3:65" ht="20.100000000000001" customHeight="1" x14ac:dyDescent="0.25">
      <c r="C279" s="10"/>
      <c r="D279" s="10"/>
      <c r="E279" s="10"/>
      <c r="F279" s="10"/>
      <c r="G279" s="10"/>
      <c r="H279" s="10"/>
      <c r="I279" s="10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</row>
    <row r="280" spans="3:65" ht="20.100000000000001" customHeight="1" x14ac:dyDescent="0.25">
      <c r="C280" s="10"/>
      <c r="D280" s="10"/>
      <c r="E280" s="10"/>
      <c r="F280" s="10"/>
      <c r="G280" s="10"/>
      <c r="H280" s="10"/>
      <c r="I280" s="10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</row>
    <row r="281" spans="3:65" ht="20.100000000000001" customHeight="1" x14ac:dyDescent="0.25">
      <c r="C281" s="10"/>
      <c r="D281" s="10"/>
      <c r="E281" s="10"/>
      <c r="F281" s="10"/>
      <c r="G281" s="10"/>
      <c r="H281" s="10"/>
      <c r="I281" s="10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</row>
    <row r="282" spans="3:65" ht="20.100000000000001" customHeight="1" x14ac:dyDescent="0.25">
      <c r="C282" s="10"/>
      <c r="D282" s="10"/>
      <c r="E282" s="10"/>
      <c r="F282" s="10"/>
      <c r="G282" s="10"/>
      <c r="H282" s="10"/>
      <c r="I282" s="10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</row>
    <row r="283" spans="3:65" ht="20.100000000000001" customHeight="1" x14ac:dyDescent="0.25">
      <c r="C283" s="10"/>
      <c r="D283" s="10"/>
      <c r="E283" s="10"/>
      <c r="F283" s="10"/>
      <c r="G283" s="10"/>
      <c r="H283" s="10"/>
      <c r="I283" s="10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</row>
    <row r="284" spans="3:65" ht="20.100000000000001" customHeight="1" x14ac:dyDescent="0.25">
      <c r="C284" s="10"/>
      <c r="D284" s="10"/>
      <c r="E284" s="10"/>
      <c r="F284" s="10"/>
      <c r="G284" s="10"/>
      <c r="H284" s="10"/>
      <c r="I284" s="10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</row>
    <row r="285" spans="3:65" ht="20.100000000000001" customHeight="1" x14ac:dyDescent="0.25">
      <c r="C285" s="10"/>
      <c r="D285" s="10"/>
      <c r="E285" s="10"/>
      <c r="F285" s="10"/>
      <c r="G285" s="10"/>
      <c r="H285" s="10"/>
      <c r="I285" s="10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</row>
    <row r="286" spans="3:65" ht="20.100000000000001" customHeight="1" x14ac:dyDescent="0.25">
      <c r="C286" s="10"/>
      <c r="D286" s="10"/>
      <c r="E286" s="10"/>
      <c r="F286" s="10"/>
      <c r="G286" s="10"/>
      <c r="H286" s="10"/>
      <c r="I286" s="10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</row>
    <row r="287" spans="3:65" ht="20.100000000000001" customHeight="1" x14ac:dyDescent="0.25">
      <c r="C287" s="10"/>
      <c r="D287" s="10"/>
      <c r="E287" s="10"/>
      <c r="F287" s="10"/>
      <c r="G287" s="10"/>
      <c r="H287" s="10"/>
      <c r="I287" s="10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</row>
    <row r="288" spans="3:65" ht="20.100000000000001" customHeight="1" x14ac:dyDescent="0.25">
      <c r="C288" s="10"/>
      <c r="D288" s="10"/>
      <c r="E288" s="10"/>
      <c r="F288" s="10"/>
      <c r="G288" s="10"/>
      <c r="H288" s="10"/>
      <c r="I288" s="10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</row>
    <row r="289" spans="3:65" ht="20.100000000000001" customHeight="1" x14ac:dyDescent="0.25">
      <c r="C289" s="10"/>
      <c r="D289" s="10"/>
      <c r="E289" s="10"/>
      <c r="F289" s="10"/>
      <c r="G289" s="10"/>
      <c r="H289" s="10"/>
      <c r="I289" s="10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</row>
    <row r="290" spans="3:65" ht="20.100000000000001" customHeight="1" x14ac:dyDescent="0.25">
      <c r="C290" s="10"/>
      <c r="D290" s="10"/>
      <c r="E290" s="10"/>
      <c r="F290" s="10"/>
      <c r="G290" s="10"/>
      <c r="H290" s="10"/>
      <c r="I290" s="10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</row>
    <row r="291" spans="3:65" ht="20.100000000000001" customHeight="1" x14ac:dyDescent="0.25">
      <c r="C291" s="10"/>
      <c r="D291" s="10"/>
      <c r="E291" s="10"/>
      <c r="F291" s="10"/>
      <c r="G291" s="10"/>
      <c r="H291" s="10"/>
      <c r="I291" s="10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</row>
    <row r="292" spans="3:65" ht="20.100000000000001" customHeight="1" x14ac:dyDescent="0.25">
      <c r="C292" s="10"/>
      <c r="D292" s="10"/>
      <c r="E292" s="10"/>
      <c r="F292" s="10"/>
      <c r="G292" s="10"/>
      <c r="H292" s="10"/>
      <c r="I292" s="10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</row>
    <row r="293" spans="3:65" ht="20.100000000000001" customHeight="1" x14ac:dyDescent="0.25">
      <c r="C293" s="10"/>
      <c r="D293" s="10"/>
      <c r="E293" s="10"/>
      <c r="F293" s="10"/>
      <c r="G293" s="10"/>
      <c r="H293" s="10"/>
      <c r="I293" s="10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</row>
    <row r="294" spans="3:65" ht="20.100000000000001" customHeight="1" x14ac:dyDescent="0.25">
      <c r="C294" s="10"/>
      <c r="D294" s="10"/>
      <c r="E294" s="10"/>
      <c r="F294" s="10"/>
      <c r="G294" s="10"/>
      <c r="H294" s="10"/>
      <c r="I294" s="10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</row>
    <row r="295" spans="3:65" ht="20.100000000000001" customHeight="1" x14ac:dyDescent="0.25">
      <c r="C295" s="10"/>
      <c r="D295" s="10"/>
      <c r="E295" s="10"/>
      <c r="F295" s="10"/>
      <c r="G295" s="10"/>
      <c r="H295" s="10"/>
      <c r="I295" s="10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</row>
    <row r="296" spans="3:65" ht="20.100000000000001" customHeight="1" x14ac:dyDescent="0.25">
      <c r="C296" s="10"/>
      <c r="D296" s="10"/>
      <c r="E296" s="10"/>
      <c r="F296" s="10"/>
      <c r="G296" s="10"/>
      <c r="H296" s="10"/>
      <c r="I296" s="10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</row>
    <row r="297" spans="3:65" ht="20.100000000000001" customHeight="1" x14ac:dyDescent="0.25">
      <c r="C297" s="10"/>
      <c r="D297" s="10"/>
      <c r="E297" s="10"/>
      <c r="F297" s="10"/>
      <c r="G297" s="10"/>
      <c r="H297" s="10"/>
      <c r="I297" s="10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</row>
    <row r="298" spans="3:65" ht="20.100000000000001" customHeight="1" x14ac:dyDescent="0.25">
      <c r="C298" s="10"/>
      <c r="D298" s="10"/>
      <c r="E298" s="10"/>
      <c r="F298" s="10"/>
      <c r="G298" s="10"/>
      <c r="H298" s="10"/>
      <c r="I298" s="10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</row>
    <row r="299" spans="3:65" ht="20.100000000000001" customHeight="1" x14ac:dyDescent="0.25">
      <c r="C299" s="10"/>
      <c r="D299" s="10"/>
      <c r="E299" s="10"/>
      <c r="F299" s="10"/>
      <c r="G299" s="10"/>
      <c r="H299" s="10"/>
      <c r="I299" s="10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</row>
    <row r="300" spans="3:65" ht="20.100000000000001" customHeight="1" x14ac:dyDescent="0.25">
      <c r="C300" s="10"/>
      <c r="D300" s="10"/>
      <c r="E300" s="10"/>
      <c r="F300" s="10"/>
      <c r="G300" s="10"/>
      <c r="H300" s="10"/>
      <c r="I300" s="10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</row>
    <row r="301" spans="3:65" ht="20.100000000000001" customHeight="1" x14ac:dyDescent="0.25">
      <c r="C301" s="10"/>
      <c r="D301" s="10"/>
      <c r="E301" s="10"/>
      <c r="F301" s="10"/>
      <c r="G301" s="10"/>
      <c r="H301" s="10"/>
      <c r="I301" s="10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</row>
    <row r="302" spans="3:65" ht="20.100000000000001" customHeight="1" x14ac:dyDescent="0.25">
      <c r="C302" s="10"/>
      <c r="D302" s="10"/>
      <c r="E302" s="10"/>
      <c r="F302" s="10"/>
      <c r="G302" s="10"/>
      <c r="H302" s="10"/>
      <c r="I302" s="10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</row>
    <row r="303" spans="3:65" ht="20.100000000000001" customHeight="1" x14ac:dyDescent="0.25">
      <c r="C303" s="10"/>
      <c r="D303" s="10"/>
      <c r="E303" s="10"/>
      <c r="F303" s="10"/>
      <c r="G303" s="10"/>
      <c r="H303" s="10"/>
      <c r="I303" s="10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</row>
    <row r="304" spans="3:65" ht="20.100000000000001" customHeight="1" x14ac:dyDescent="0.25">
      <c r="C304" s="10"/>
      <c r="D304" s="10"/>
      <c r="E304" s="10"/>
      <c r="F304" s="10"/>
      <c r="G304" s="10"/>
      <c r="H304" s="10"/>
      <c r="I304" s="10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</row>
    <row r="305" spans="3:54" ht="20.100000000000001" customHeight="1" x14ac:dyDescent="0.25">
      <c r="C305" s="10"/>
      <c r="D305" s="10"/>
      <c r="E305" s="10"/>
      <c r="F305" s="10"/>
      <c r="G305" s="10"/>
      <c r="H305" s="10"/>
      <c r="I305" s="10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</row>
    <row r="306" spans="3:54" ht="20.100000000000001" customHeight="1" x14ac:dyDescent="0.25">
      <c r="C306" s="10"/>
      <c r="D306" s="10"/>
      <c r="E306" s="10"/>
      <c r="F306" s="10"/>
      <c r="G306" s="10"/>
      <c r="H306" s="10"/>
      <c r="I306" s="10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</row>
    <row r="307" spans="3:54" ht="20.100000000000001" customHeight="1" x14ac:dyDescent="0.25">
      <c r="C307" s="10"/>
      <c r="D307" s="10"/>
      <c r="E307" s="10"/>
      <c r="F307" s="10"/>
      <c r="G307" s="10"/>
      <c r="H307" s="10"/>
      <c r="I307" s="10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</row>
    <row r="308" spans="3:54" ht="20.100000000000001" customHeight="1" x14ac:dyDescent="0.25">
      <c r="C308" s="10"/>
      <c r="D308" s="10"/>
      <c r="E308" s="10"/>
      <c r="F308" s="10"/>
      <c r="G308" s="10"/>
      <c r="H308" s="10"/>
      <c r="I308" s="10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</row>
    <row r="309" spans="3:54" ht="20.100000000000001" customHeight="1" x14ac:dyDescent="0.25">
      <c r="C309" s="10"/>
      <c r="D309" s="10"/>
      <c r="E309" s="10"/>
      <c r="F309" s="10"/>
      <c r="G309" s="10"/>
      <c r="H309" s="10"/>
      <c r="I309" s="10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</row>
    <row r="310" spans="3:54" ht="20.100000000000001" customHeight="1" x14ac:dyDescent="0.25">
      <c r="C310" s="10"/>
      <c r="D310" s="10"/>
      <c r="E310" s="10"/>
      <c r="F310" s="10"/>
      <c r="G310" s="10"/>
      <c r="H310" s="10"/>
      <c r="I310" s="10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</row>
    <row r="311" spans="3:54" ht="20.100000000000001" customHeight="1" x14ac:dyDescent="0.25">
      <c r="C311" s="10"/>
      <c r="D311" s="10"/>
      <c r="E311" s="10"/>
      <c r="F311" s="10"/>
      <c r="G311" s="10"/>
      <c r="H311" s="10"/>
      <c r="I311" s="10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</row>
    <row r="312" spans="3:54" ht="20.100000000000001" customHeight="1" x14ac:dyDescent="0.25">
      <c r="C312" s="10"/>
      <c r="D312" s="10"/>
      <c r="E312" s="10"/>
      <c r="F312" s="10"/>
      <c r="G312" s="10"/>
      <c r="H312" s="10"/>
      <c r="I312" s="10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</row>
    <row r="313" spans="3:54" ht="20.100000000000001" customHeight="1" x14ac:dyDescent="0.25">
      <c r="C313" s="10"/>
      <c r="D313" s="10"/>
      <c r="E313" s="10"/>
      <c r="F313" s="10"/>
      <c r="G313" s="10"/>
      <c r="H313" s="10"/>
      <c r="I313" s="10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</row>
    <row r="314" spans="3:54" ht="20.100000000000001" customHeight="1" x14ac:dyDescent="0.25">
      <c r="C314" s="10"/>
      <c r="D314" s="10"/>
      <c r="E314" s="10"/>
      <c r="F314" s="10"/>
      <c r="G314" s="10"/>
      <c r="H314" s="10"/>
      <c r="I314" s="10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</row>
    <row r="315" spans="3:54" ht="20.100000000000001" customHeight="1" x14ac:dyDescent="0.25">
      <c r="C315" s="10"/>
      <c r="D315" s="10"/>
      <c r="E315" s="10"/>
      <c r="F315" s="10"/>
      <c r="G315" s="10"/>
      <c r="H315" s="10"/>
      <c r="I315" s="10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</row>
    <row r="316" spans="3:54" ht="20.100000000000001" customHeight="1" x14ac:dyDescent="0.25">
      <c r="C316" s="10"/>
      <c r="D316" s="10"/>
      <c r="E316" s="10"/>
      <c r="F316" s="10"/>
      <c r="G316" s="10"/>
      <c r="H316" s="10"/>
      <c r="I316" s="10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</row>
    <row r="317" spans="3:54" ht="20.100000000000001" customHeight="1" x14ac:dyDescent="0.25">
      <c r="C317" s="10"/>
      <c r="D317" s="10"/>
      <c r="E317" s="10"/>
      <c r="F317" s="10"/>
      <c r="G317" s="10"/>
      <c r="H317" s="10"/>
      <c r="I317" s="10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</row>
    <row r="318" spans="3:54" ht="20.100000000000001" customHeight="1" x14ac:dyDescent="0.25">
      <c r="C318" s="10"/>
      <c r="D318" s="10"/>
      <c r="E318" s="10"/>
      <c r="F318" s="10"/>
      <c r="G318" s="10"/>
      <c r="H318" s="10"/>
      <c r="I318" s="10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</row>
    <row r="319" spans="3:54" ht="20.100000000000001" customHeight="1" x14ac:dyDescent="0.25">
      <c r="C319" s="10"/>
      <c r="D319" s="10"/>
      <c r="E319" s="10"/>
      <c r="F319" s="10"/>
      <c r="G319" s="10"/>
      <c r="H319" s="10"/>
      <c r="I319" s="10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</row>
    <row r="320" spans="3:54" ht="20.100000000000001" customHeight="1" x14ac:dyDescent="0.25">
      <c r="C320" s="10"/>
      <c r="D320" s="10"/>
      <c r="E320" s="10"/>
      <c r="F320" s="10"/>
      <c r="G320" s="10"/>
      <c r="H320" s="10"/>
      <c r="I320" s="10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</row>
    <row r="321" spans="3:54" ht="20.100000000000001" customHeight="1" x14ac:dyDescent="0.25">
      <c r="C321" s="10"/>
      <c r="D321" s="10"/>
      <c r="E321" s="10"/>
      <c r="F321" s="10"/>
      <c r="G321" s="10"/>
      <c r="H321" s="10"/>
      <c r="I321" s="10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</row>
    <row r="322" spans="3:54" ht="20.100000000000001" customHeight="1" x14ac:dyDescent="0.25">
      <c r="C322" s="10"/>
      <c r="D322" s="10"/>
      <c r="E322" s="10"/>
      <c r="F322" s="10"/>
      <c r="G322" s="10"/>
      <c r="H322" s="10"/>
      <c r="I322" s="10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</row>
    <row r="323" spans="3:54" ht="20.100000000000001" customHeight="1" x14ac:dyDescent="0.25">
      <c r="C323" s="10"/>
      <c r="D323" s="10"/>
      <c r="E323" s="10"/>
      <c r="F323" s="10"/>
      <c r="G323" s="10"/>
      <c r="H323" s="10"/>
      <c r="I323" s="10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</row>
    <row r="324" spans="3:54" ht="20.100000000000001" customHeight="1" x14ac:dyDescent="0.25">
      <c r="C324" s="10"/>
      <c r="D324" s="10"/>
      <c r="E324" s="10"/>
      <c r="F324" s="10"/>
      <c r="G324" s="10"/>
      <c r="H324" s="10"/>
      <c r="I324" s="10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</row>
    <row r="325" spans="3:54" ht="20.100000000000001" customHeight="1" x14ac:dyDescent="0.25">
      <c r="C325" s="10"/>
      <c r="D325" s="10"/>
      <c r="E325" s="10"/>
      <c r="F325" s="10"/>
      <c r="G325" s="10"/>
      <c r="H325" s="10"/>
      <c r="I325" s="10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</row>
    <row r="326" spans="3:54" ht="20.100000000000001" customHeight="1" x14ac:dyDescent="0.25">
      <c r="C326" s="10"/>
      <c r="D326" s="10"/>
      <c r="E326" s="10"/>
      <c r="F326" s="10"/>
      <c r="G326" s="10"/>
      <c r="H326" s="10"/>
      <c r="I326" s="10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</row>
    <row r="327" spans="3:54" ht="20.100000000000001" customHeight="1" x14ac:dyDescent="0.25">
      <c r="C327" s="10"/>
      <c r="D327" s="10"/>
      <c r="E327" s="10"/>
      <c r="F327" s="10"/>
      <c r="G327" s="10"/>
      <c r="H327" s="10"/>
      <c r="I327" s="10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</row>
    <row r="328" spans="3:54" ht="20.100000000000001" customHeight="1" x14ac:dyDescent="0.25">
      <c r="C328" s="10"/>
      <c r="D328" s="10"/>
      <c r="E328" s="10"/>
      <c r="F328" s="10"/>
      <c r="G328" s="10"/>
      <c r="H328" s="10"/>
      <c r="I328" s="10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</row>
    <row r="329" spans="3:54" ht="20.100000000000001" customHeight="1" x14ac:dyDescent="0.25">
      <c r="C329" s="10"/>
      <c r="D329" s="10"/>
      <c r="E329" s="10"/>
      <c r="F329" s="10"/>
      <c r="G329" s="10"/>
      <c r="H329" s="10"/>
      <c r="I329" s="10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</row>
    <row r="330" spans="3:54" ht="20.100000000000001" customHeight="1" x14ac:dyDescent="0.25">
      <c r="C330" s="10"/>
      <c r="D330" s="10"/>
      <c r="E330" s="10"/>
      <c r="F330" s="10"/>
      <c r="G330" s="10"/>
      <c r="H330" s="10"/>
      <c r="I330" s="10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</row>
    <row r="331" spans="3:54" ht="20.100000000000001" customHeight="1" x14ac:dyDescent="0.25">
      <c r="C331" s="10"/>
      <c r="D331" s="10"/>
      <c r="E331" s="10"/>
      <c r="F331" s="10"/>
      <c r="G331" s="10"/>
      <c r="H331" s="10"/>
      <c r="I331" s="10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</row>
    <row r="332" spans="3:54" ht="20.100000000000001" customHeight="1" x14ac:dyDescent="0.25">
      <c r="C332" s="10"/>
      <c r="D332" s="10"/>
      <c r="E332" s="10"/>
      <c r="F332" s="10"/>
      <c r="G332" s="10"/>
      <c r="H332" s="10"/>
      <c r="I332" s="10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</row>
    <row r="333" spans="3:54" ht="20.100000000000001" customHeight="1" x14ac:dyDescent="0.25">
      <c r="C333" s="10"/>
      <c r="D333" s="10"/>
      <c r="E333" s="10"/>
      <c r="F333" s="10"/>
      <c r="G333" s="10"/>
      <c r="H333" s="10"/>
      <c r="I333" s="10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</row>
    <row r="334" spans="3:54" ht="20.100000000000001" customHeight="1" x14ac:dyDescent="0.25">
      <c r="C334" s="10"/>
      <c r="D334" s="10"/>
      <c r="E334" s="10"/>
      <c r="F334" s="10"/>
      <c r="G334" s="10"/>
      <c r="H334" s="10"/>
      <c r="I334" s="10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</row>
    <row r="335" spans="3:54" ht="20.100000000000001" customHeight="1" x14ac:dyDescent="0.25">
      <c r="C335" s="10"/>
      <c r="D335" s="10"/>
      <c r="E335" s="10"/>
      <c r="F335" s="10"/>
      <c r="G335" s="10"/>
      <c r="H335" s="10"/>
      <c r="I335" s="10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</row>
    <row r="336" spans="3:54" ht="20.100000000000001" customHeight="1" x14ac:dyDescent="0.25">
      <c r="C336" s="10"/>
      <c r="D336" s="10"/>
      <c r="E336" s="10"/>
      <c r="F336" s="10"/>
      <c r="G336" s="10"/>
      <c r="H336" s="10"/>
      <c r="I336" s="10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</row>
    <row r="337" spans="3:54" ht="20.100000000000001" customHeight="1" x14ac:dyDescent="0.25">
      <c r="C337" s="10"/>
      <c r="D337" s="10"/>
      <c r="E337" s="10"/>
      <c r="F337" s="10"/>
      <c r="G337" s="10"/>
      <c r="H337" s="10"/>
      <c r="I337" s="10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</row>
    <row r="338" spans="3:54" ht="20.100000000000001" customHeight="1" x14ac:dyDescent="0.25">
      <c r="C338" s="10"/>
      <c r="D338" s="10"/>
      <c r="E338" s="10"/>
      <c r="F338" s="10"/>
      <c r="G338" s="10"/>
      <c r="H338" s="10"/>
      <c r="I338" s="10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</row>
    <row r="339" spans="3:54" ht="20.100000000000001" customHeight="1" x14ac:dyDescent="0.25">
      <c r="C339" s="10"/>
      <c r="D339" s="10"/>
      <c r="E339" s="10"/>
      <c r="F339" s="10"/>
      <c r="G339" s="10"/>
      <c r="H339" s="10"/>
      <c r="I339" s="10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</row>
    <row r="340" spans="3:54" ht="20.100000000000001" customHeight="1" x14ac:dyDescent="0.25">
      <c r="C340" s="10"/>
      <c r="D340" s="10"/>
      <c r="E340" s="10"/>
      <c r="F340" s="10"/>
      <c r="G340" s="10"/>
      <c r="H340" s="10"/>
      <c r="I340" s="10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</row>
    <row r="341" spans="3:54" ht="20.100000000000001" customHeight="1" x14ac:dyDescent="0.25">
      <c r="C341" s="10"/>
      <c r="D341" s="10"/>
      <c r="E341" s="10"/>
      <c r="F341" s="10"/>
      <c r="G341" s="10"/>
      <c r="H341" s="10"/>
      <c r="I341" s="10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</row>
    <row r="342" spans="3:54" ht="20.100000000000001" customHeight="1" x14ac:dyDescent="0.25">
      <c r="C342" s="10"/>
      <c r="D342" s="10"/>
      <c r="E342" s="10"/>
      <c r="F342" s="10"/>
      <c r="G342" s="10"/>
      <c r="H342" s="10"/>
      <c r="I342" s="10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</row>
    <row r="343" spans="3:54" ht="20.100000000000001" customHeight="1" x14ac:dyDescent="0.25">
      <c r="C343" s="10"/>
      <c r="D343" s="10"/>
      <c r="E343" s="10"/>
      <c r="F343" s="10"/>
      <c r="G343" s="10"/>
      <c r="H343" s="10"/>
      <c r="I343" s="10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</row>
    <row r="344" spans="3:54" ht="20.100000000000001" customHeight="1" x14ac:dyDescent="0.25">
      <c r="C344" s="10"/>
      <c r="D344" s="10"/>
      <c r="E344" s="10"/>
      <c r="F344" s="10"/>
      <c r="G344" s="10"/>
      <c r="H344" s="10"/>
      <c r="I344" s="10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</row>
    <row r="345" spans="3:54" ht="20.100000000000001" customHeight="1" x14ac:dyDescent="0.25">
      <c r="C345" s="10"/>
      <c r="D345" s="10"/>
      <c r="E345" s="10"/>
      <c r="F345" s="10"/>
      <c r="G345" s="10"/>
      <c r="H345" s="10"/>
      <c r="I345" s="10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</row>
    <row r="346" spans="3:54" ht="20.100000000000001" customHeight="1" x14ac:dyDescent="0.25">
      <c r="C346" s="10"/>
      <c r="D346" s="10"/>
      <c r="E346" s="10"/>
      <c r="F346" s="10"/>
      <c r="G346" s="10"/>
      <c r="H346" s="10"/>
      <c r="I346" s="10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</row>
    <row r="347" spans="3:54" ht="20.100000000000001" customHeight="1" x14ac:dyDescent="0.25">
      <c r="C347" s="10"/>
      <c r="D347" s="10"/>
      <c r="E347" s="10"/>
      <c r="F347" s="10"/>
      <c r="G347" s="10"/>
      <c r="H347" s="10"/>
      <c r="I347" s="10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</row>
    <row r="348" spans="3:54" ht="20.100000000000001" customHeight="1" x14ac:dyDescent="0.25">
      <c r="C348" s="10"/>
      <c r="D348" s="10"/>
      <c r="E348" s="10"/>
      <c r="F348" s="10"/>
      <c r="G348" s="10"/>
      <c r="H348" s="10"/>
      <c r="I348" s="10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</row>
    <row r="349" spans="3:54" ht="20.100000000000001" customHeight="1" x14ac:dyDescent="0.25">
      <c r="C349" s="10"/>
      <c r="D349" s="10"/>
      <c r="E349" s="10"/>
      <c r="F349" s="10"/>
      <c r="G349" s="10"/>
      <c r="H349" s="10"/>
      <c r="I349" s="10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</row>
    <row r="350" spans="3:54" ht="20.100000000000001" customHeight="1" x14ac:dyDescent="0.25">
      <c r="C350" s="10"/>
      <c r="D350" s="10"/>
      <c r="E350" s="10"/>
      <c r="F350" s="10"/>
      <c r="G350" s="10"/>
      <c r="H350" s="10"/>
      <c r="I350" s="10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</row>
    <row r="351" spans="3:54" ht="20.100000000000001" customHeight="1" x14ac:dyDescent="0.25">
      <c r="C351" s="10"/>
      <c r="D351" s="10"/>
      <c r="E351" s="10"/>
      <c r="F351" s="10"/>
      <c r="G351" s="10"/>
      <c r="H351" s="10"/>
      <c r="I351" s="10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</row>
    <row r="352" spans="3:54" ht="20.100000000000001" customHeight="1" x14ac:dyDescent="0.25">
      <c r="C352" s="10"/>
      <c r="D352" s="10"/>
      <c r="E352" s="10"/>
      <c r="F352" s="10"/>
      <c r="G352" s="10"/>
      <c r="H352" s="10"/>
      <c r="I352" s="10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</row>
    <row r="353" spans="3:54" ht="20.100000000000001" customHeight="1" x14ac:dyDescent="0.25">
      <c r="C353" s="10"/>
      <c r="D353" s="10"/>
      <c r="E353" s="10"/>
      <c r="F353" s="10"/>
      <c r="G353" s="10"/>
      <c r="H353" s="10"/>
      <c r="I353" s="10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</row>
    <row r="354" spans="3:54" ht="20.100000000000001" customHeight="1" x14ac:dyDescent="0.25">
      <c r="C354" s="10"/>
      <c r="D354" s="10"/>
      <c r="E354" s="10"/>
      <c r="F354" s="10"/>
      <c r="G354" s="10"/>
      <c r="H354" s="10"/>
      <c r="I354" s="10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</row>
    <row r="355" spans="3:54" ht="20.100000000000001" customHeight="1" x14ac:dyDescent="0.25">
      <c r="C355" s="10"/>
      <c r="D355" s="10"/>
      <c r="E355" s="10"/>
      <c r="F355" s="10"/>
      <c r="G355" s="10"/>
      <c r="H355" s="10"/>
      <c r="I355" s="10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</row>
    <row r="356" spans="3:54" ht="20.100000000000001" customHeight="1" x14ac:dyDescent="0.25">
      <c r="C356" s="10"/>
      <c r="D356" s="10"/>
      <c r="E356" s="10"/>
      <c r="F356" s="10"/>
      <c r="G356" s="10"/>
      <c r="H356" s="10"/>
      <c r="I356" s="10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</row>
    <row r="357" spans="3:54" ht="20.100000000000001" customHeight="1" x14ac:dyDescent="0.25">
      <c r="C357" s="10"/>
      <c r="D357" s="10"/>
      <c r="E357" s="10"/>
      <c r="F357" s="10"/>
      <c r="G357" s="10"/>
      <c r="H357" s="10"/>
      <c r="I357" s="10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</row>
    <row r="358" spans="3:54" ht="20.100000000000001" customHeight="1" x14ac:dyDescent="0.25">
      <c r="C358" s="10"/>
      <c r="D358" s="10"/>
      <c r="E358" s="10"/>
      <c r="F358" s="10"/>
      <c r="G358" s="10"/>
      <c r="H358" s="10"/>
      <c r="I358" s="10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</row>
    <row r="359" spans="3:54" ht="20.100000000000001" customHeight="1" x14ac:dyDescent="0.25">
      <c r="C359" s="10"/>
      <c r="D359" s="10"/>
      <c r="E359" s="10"/>
      <c r="F359" s="10"/>
      <c r="G359" s="10"/>
      <c r="H359" s="10"/>
      <c r="I359" s="10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</row>
    <row r="360" spans="3:54" ht="20.100000000000001" customHeight="1" x14ac:dyDescent="0.25">
      <c r="C360" s="10"/>
      <c r="D360" s="10"/>
      <c r="E360" s="10"/>
      <c r="F360" s="10"/>
      <c r="G360" s="10"/>
      <c r="H360" s="10"/>
      <c r="I360" s="10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</row>
    <row r="361" spans="3:54" ht="20.100000000000001" customHeight="1" x14ac:dyDescent="0.25">
      <c r="C361" s="10"/>
      <c r="D361" s="10"/>
      <c r="E361" s="10"/>
      <c r="F361" s="10"/>
      <c r="G361" s="10"/>
      <c r="H361" s="10"/>
      <c r="I361" s="10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</row>
    <row r="362" spans="3:54" ht="20.100000000000001" customHeight="1" x14ac:dyDescent="0.25">
      <c r="C362" s="10"/>
      <c r="D362" s="10"/>
      <c r="E362" s="10"/>
      <c r="F362" s="10"/>
      <c r="G362" s="10"/>
      <c r="H362" s="10"/>
      <c r="I362" s="10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</row>
    <row r="363" spans="3:54" ht="20.100000000000001" customHeight="1" x14ac:dyDescent="0.25">
      <c r="C363" s="10"/>
      <c r="D363" s="10"/>
      <c r="E363" s="10"/>
      <c r="F363" s="10"/>
      <c r="G363" s="10"/>
      <c r="H363" s="10"/>
      <c r="I363" s="10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</row>
    <row r="364" spans="3:54" ht="20.100000000000001" customHeight="1" x14ac:dyDescent="0.25">
      <c r="C364" s="10"/>
      <c r="D364" s="10"/>
      <c r="E364" s="10"/>
      <c r="F364" s="10"/>
      <c r="G364" s="10"/>
      <c r="H364" s="10"/>
      <c r="I364" s="10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</row>
    <row r="365" spans="3:54" ht="20.100000000000001" customHeight="1" x14ac:dyDescent="0.25">
      <c r="C365" s="10"/>
      <c r="D365" s="10"/>
      <c r="E365" s="10"/>
      <c r="F365" s="10"/>
      <c r="G365" s="10"/>
      <c r="H365" s="10"/>
      <c r="I365" s="10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</row>
    <row r="366" spans="3:54" ht="20.100000000000001" customHeight="1" x14ac:dyDescent="0.25">
      <c r="C366" s="10"/>
      <c r="D366" s="10"/>
      <c r="E366" s="10"/>
      <c r="F366" s="10"/>
      <c r="G366" s="10"/>
      <c r="H366" s="10"/>
      <c r="I366" s="10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</row>
    <row r="367" spans="3:54" ht="20.100000000000001" customHeight="1" x14ac:dyDescent="0.25">
      <c r="C367" s="10"/>
      <c r="D367" s="10"/>
      <c r="E367" s="10"/>
      <c r="F367" s="10"/>
      <c r="G367" s="10"/>
      <c r="H367" s="10"/>
      <c r="I367" s="10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</row>
    <row r="368" spans="3:54" ht="20.100000000000001" customHeight="1" x14ac:dyDescent="0.25"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</row>
    <row r="369" spans="3:54" ht="20.100000000000001" customHeight="1" x14ac:dyDescent="0.25"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</row>
    <row r="370" spans="3:54" ht="20.100000000000001" customHeight="1" x14ac:dyDescent="0.25"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</row>
    <row r="371" spans="3:54" ht="20.100000000000001" customHeight="1" x14ac:dyDescent="0.25"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</row>
    <row r="372" spans="3:54" ht="20.100000000000001" customHeight="1" x14ac:dyDescent="0.25"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</row>
    <row r="373" spans="3:54" ht="20.100000000000001" customHeight="1" x14ac:dyDescent="0.25"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</row>
    <row r="374" spans="3:54" ht="20.100000000000001" customHeight="1" x14ac:dyDescent="0.25"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</row>
    <row r="375" spans="3:54" ht="20.100000000000001" customHeight="1" x14ac:dyDescent="0.25"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</row>
    <row r="376" spans="3:54" ht="20.100000000000001" customHeight="1" x14ac:dyDescent="0.25"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</row>
    <row r="377" spans="3:54" ht="20.100000000000001" customHeight="1" x14ac:dyDescent="0.25"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</row>
    <row r="378" spans="3:54" ht="20.100000000000001" customHeight="1" x14ac:dyDescent="0.25"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</row>
    <row r="379" spans="3:54" ht="20.100000000000001" customHeight="1" x14ac:dyDescent="0.25"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</row>
    <row r="380" spans="3:54" ht="20.100000000000001" customHeight="1" x14ac:dyDescent="0.25"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</row>
    <row r="381" spans="3:54" ht="20.100000000000001" customHeight="1" x14ac:dyDescent="0.25"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</row>
    <row r="382" spans="3:54" ht="20.100000000000001" customHeight="1" x14ac:dyDescent="0.25"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</row>
    <row r="383" spans="3:54" ht="20.100000000000001" customHeight="1" x14ac:dyDescent="0.25"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</row>
    <row r="384" spans="3:54" ht="20.100000000000001" customHeight="1" x14ac:dyDescent="0.25"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</row>
    <row r="385" spans="3:54" ht="20.100000000000001" customHeight="1" x14ac:dyDescent="0.25"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</row>
    <row r="386" spans="3:54" ht="20.100000000000001" customHeight="1" x14ac:dyDescent="0.25"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</row>
    <row r="387" spans="3:54" ht="20.100000000000001" customHeight="1" x14ac:dyDescent="0.25"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</row>
    <row r="388" spans="3:54" ht="20.100000000000001" customHeight="1" x14ac:dyDescent="0.25"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</row>
    <row r="389" spans="3:54" ht="20.100000000000001" customHeight="1" x14ac:dyDescent="0.25"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</row>
    <row r="390" spans="3:54" ht="20.100000000000001" customHeight="1" x14ac:dyDescent="0.25"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</row>
    <row r="391" spans="3:54" ht="20.100000000000001" customHeight="1" x14ac:dyDescent="0.25"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</row>
    <row r="392" spans="3:54" ht="20.100000000000001" customHeight="1" x14ac:dyDescent="0.25"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</row>
    <row r="393" spans="3:54" ht="20.100000000000001" customHeight="1" x14ac:dyDescent="0.25"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</row>
    <row r="394" spans="3:54" ht="20.100000000000001" customHeight="1" x14ac:dyDescent="0.25"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</row>
    <row r="395" spans="3:54" ht="20.100000000000001" customHeight="1" x14ac:dyDescent="0.25"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</row>
    <row r="396" spans="3:54" ht="20.100000000000001" customHeight="1" x14ac:dyDescent="0.25"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</row>
    <row r="397" spans="3:54" ht="20.100000000000001" customHeight="1" x14ac:dyDescent="0.25"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</row>
    <row r="398" spans="3:54" ht="20.100000000000001" customHeight="1" x14ac:dyDescent="0.25"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</row>
    <row r="399" spans="3:54" ht="20.100000000000001" customHeight="1" x14ac:dyDescent="0.25"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</row>
    <row r="400" spans="3:54" ht="20.100000000000001" customHeight="1" x14ac:dyDescent="0.25"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</row>
    <row r="401" spans="3:54" ht="20.100000000000001" customHeight="1" x14ac:dyDescent="0.25"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</row>
    <row r="402" spans="3:54" ht="20.100000000000001" customHeight="1" x14ac:dyDescent="0.25"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</row>
    <row r="403" spans="3:54" ht="20.100000000000001" customHeight="1" x14ac:dyDescent="0.25"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</row>
    <row r="404" spans="3:54" ht="20.100000000000001" customHeight="1" x14ac:dyDescent="0.25"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</row>
    <row r="405" spans="3:54" ht="20.100000000000001" customHeight="1" x14ac:dyDescent="0.25"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</row>
    <row r="406" spans="3:54" ht="20.100000000000001" customHeight="1" x14ac:dyDescent="0.25"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</row>
    <row r="407" spans="3:54" ht="20.100000000000001" customHeight="1" x14ac:dyDescent="0.25"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</row>
    <row r="408" spans="3:54" ht="20.100000000000001" customHeight="1" x14ac:dyDescent="0.25"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</row>
    <row r="409" spans="3:54" ht="20.100000000000001" customHeight="1" x14ac:dyDescent="0.25"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</row>
    <row r="410" spans="3:54" ht="20.100000000000001" customHeight="1" x14ac:dyDescent="0.25"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</row>
    <row r="411" spans="3:54" ht="20.100000000000001" customHeight="1" x14ac:dyDescent="0.25"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</row>
    <row r="412" spans="3:54" ht="20.100000000000001" customHeight="1" x14ac:dyDescent="0.25"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</row>
    <row r="413" spans="3:54" ht="20.100000000000001" customHeight="1" x14ac:dyDescent="0.25"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</row>
    <row r="414" spans="3:54" ht="20.100000000000001" customHeight="1" x14ac:dyDescent="0.25"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</row>
    <row r="415" spans="3:54" ht="20.100000000000001" customHeight="1" x14ac:dyDescent="0.25"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</row>
    <row r="416" spans="3:54" ht="20.100000000000001" customHeight="1" x14ac:dyDescent="0.25"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</row>
    <row r="417" spans="3:54" ht="20.100000000000001" customHeight="1" x14ac:dyDescent="0.25"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</row>
    <row r="418" spans="3:54" ht="20.100000000000001" customHeight="1" x14ac:dyDescent="0.25"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</row>
    <row r="419" spans="3:54" ht="20.100000000000001" customHeight="1" x14ac:dyDescent="0.25"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</row>
    <row r="420" spans="3:54" ht="20.100000000000001" customHeight="1" x14ac:dyDescent="0.25"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</row>
    <row r="421" spans="3:54" ht="20.100000000000001" customHeight="1" x14ac:dyDescent="0.25"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</row>
    <row r="422" spans="3:54" ht="20.100000000000001" customHeight="1" x14ac:dyDescent="0.25"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</row>
    <row r="423" spans="3:54" ht="20.100000000000001" customHeight="1" x14ac:dyDescent="0.25"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</row>
    <row r="424" spans="3:54" ht="20.100000000000001" customHeight="1" x14ac:dyDescent="0.25"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</row>
    <row r="425" spans="3:54" ht="20.100000000000001" customHeight="1" x14ac:dyDescent="0.25"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</row>
    <row r="426" spans="3:54" ht="20.100000000000001" customHeight="1" x14ac:dyDescent="0.25"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</row>
    <row r="427" spans="3:54" ht="20.100000000000001" customHeight="1" x14ac:dyDescent="0.25"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</row>
    <row r="428" spans="3:54" ht="20.100000000000001" customHeight="1" x14ac:dyDescent="0.25"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</row>
    <row r="429" spans="3:54" ht="20.100000000000001" customHeight="1" x14ac:dyDescent="0.25"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</row>
    <row r="430" spans="3:54" ht="20.100000000000001" customHeight="1" x14ac:dyDescent="0.25"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</row>
    <row r="431" spans="3:54" ht="20.100000000000001" customHeight="1" x14ac:dyDescent="0.25"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</row>
    <row r="432" spans="3:54" ht="20.100000000000001" customHeight="1" x14ac:dyDescent="0.25"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</row>
    <row r="433" spans="3:54" ht="20.100000000000001" customHeight="1" x14ac:dyDescent="0.25"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</row>
    <row r="434" spans="3:54" ht="20.100000000000001" customHeight="1" x14ac:dyDescent="0.25"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</row>
    <row r="435" spans="3:54" ht="20.100000000000001" customHeight="1" x14ac:dyDescent="0.25"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</row>
    <row r="436" spans="3:54" ht="20.100000000000001" customHeight="1" x14ac:dyDescent="0.25"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</row>
    <row r="437" spans="3:54" ht="20.100000000000001" customHeight="1" x14ac:dyDescent="0.25"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</row>
    <row r="438" spans="3:54" ht="20.100000000000001" customHeight="1" x14ac:dyDescent="0.25"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</row>
    <row r="439" spans="3:54" ht="20.100000000000001" customHeight="1" x14ac:dyDescent="0.25"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</row>
    <row r="440" spans="3:54" ht="20.100000000000001" customHeight="1" x14ac:dyDescent="0.25"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</row>
    <row r="441" spans="3:54" ht="20.100000000000001" customHeight="1" x14ac:dyDescent="0.25"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</row>
    <row r="442" spans="3:54" ht="20.100000000000001" customHeight="1" x14ac:dyDescent="0.25"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</row>
    <row r="443" spans="3:54" ht="20.100000000000001" customHeight="1" x14ac:dyDescent="0.25"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</row>
    <row r="444" spans="3:54" ht="20.100000000000001" customHeight="1" x14ac:dyDescent="0.25"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</row>
    <row r="445" spans="3:54" ht="20.100000000000001" customHeight="1" x14ac:dyDescent="0.25"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</row>
    <row r="446" spans="3:54" ht="20.100000000000001" customHeight="1" x14ac:dyDescent="0.25"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</row>
    <row r="447" spans="3:54" ht="20.100000000000001" customHeight="1" x14ac:dyDescent="0.25"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</row>
    <row r="448" spans="3:54" ht="20.100000000000001" customHeight="1" x14ac:dyDescent="0.25"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</row>
    <row r="449" spans="3:54" ht="20.100000000000001" customHeight="1" x14ac:dyDescent="0.25"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</row>
    <row r="450" spans="3:54" ht="20.100000000000001" customHeight="1" x14ac:dyDescent="0.25"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</row>
    <row r="451" spans="3:54" ht="20.100000000000001" customHeight="1" x14ac:dyDescent="0.25"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</row>
    <row r="452" spans="3:54" ht="20.100000000000001" customHeight="1" x14ac:dyDescent="0.25"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</row>
    <row r="453" spans="3:54" ht="20.100000000000001" customHeight="1" x14ac:dyDescent="0.25"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</row>
    <row r="454" spans="3:54" ht="20.100000000000001" customHeight="1" x14ac:dyDescent="0.25"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</row>
    <row r="455" spans="3:54" ht="20.100000000000001" customHeight="1" x14ac:dyDescent="0.25"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</row>
    <row r="456" spans="3:54" ht="20.100000000000001" customHeight="1" x14ac:dyDescent="0.25"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</row>
    <row r="457" spans="3:54" ht="20.100000000000001" customHeight="1" x14ac:dyDescent="0.25"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</row>
    <row r="458" spans="3:54" ht="20.100000000000001" customHeight="1" x14ac:dyDescent="0.25"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</row>
    <row r="459" spans="3:54" ht="20.100000000000001" customHeight="1" x14ac:dyDescent="0.25"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</row>
    <row r="460" spans="3:54" ht="20.100000000000001" customHeight="1" x14ac:dyDescent="0.25"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</row>
    <row r="461" spans="3:54" ht="20.100000000000001" customHeight="1" x14ac:dyDescent="0.25"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</row>
    <row r="462" spans="3:54" ht="20.100000000000001" customHeight="1" x14ac:dyDescent="0.25"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</row>
    <row r="463" spans="3:54" ht="20.100000000000001" customHeight="1" x14ac:dyDescent="0.25"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</row>
    <row r="464" spans="3:54" ht="20.100000000000001" customHeight="1" x14ac:dyDescent="0.25"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</row>
    <row r="465" spans="3:54" ht="20.100000000000001" customHeight="1" x14ac:dyDescent="0.25"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</row>
    <row r="466" spans="3:54" ht="20.100000000000001" customHeight="1" x14ac:dyDescent="0.25"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</row>
    <row r="467" spans="3:54" ht="20.100000000000001" customHeight="1" x14ac:dyDescent="0.25"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</row>
    <row r="468" spans="3:54" ht="20.100000000000001" customHeight="1" x14ac:dyDescent="0.25"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</row>
    <row r="469" spans="3:54" ht="20.100000000000001" customHeight="1" x14ac:dyDescent="0.25"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</row>
    <row r="470" spans="3:54" ht="20.100000000000001" customHeight="1" x14ac:dyDescent="0.25"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</row>
    <row r="471" spans="3:54" ht="20.100000000000001" customHeight="1" x14ac:dyDescent="0.25"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</row>
    <row r="472" spans="3:54" ht="20.100000000000001" customHeight="1" x14ac:dyDescent="0.25"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</row>
    <row r="473" spans="3:54" ht="20.100000000000001" customHeight="1" x14ac:dyDescent="0.25"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</row>
    <row r="474" spans="3:54" ht="20.100000000000001" customHeight="1" x14ac:dyDescent="0.25"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</row>
    <row r="475" spans="3:54" ht="20.100000000000001" customHeight="1" x14ac:dyDescent="0.25"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</row>
    <row r="476" spans="3:54" ht="20.100000000000001" customHeight="1" x14ac:dyDescent="0.25"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</row>
    <row r="477" spans="3:54" ht="20.100000000000001" customHeight="1" x14ac:dyDescent="0.25"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</row>
    <row r="478" spans="3:54" ht="20.100000000000001" customHeight="1" x14ac:dyDescent="0.25"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</row>
    <row r="479" spans="3:54" ht="20.100000000000001" customHeight="1" x14ac:dyDescent="0.25"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</row>
    <row r="480" spans="3:54" ht="20.100000000000001" customHeight="1" x14ac:dyDescent="0.25"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</row>
    <row r="481" spans="3:54" ht="20.100000000000001" customHeight="1" x14ac:dyDescent="0.25"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</row>
    <row r="482" spans="3:54" ht="20.100000000000001" customHeight="1" x14ac:dyDescent="0.25"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</row>
    <row r="483" spans="3:54" ht="20.100000000000001" customHeight="1" x14ac:dyDescent="0.25"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</row>
    <row r="484" spans="3:54" ht="20.100000000000001" customHeight="1" x14ac:dyDescent="0.25"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</row>
    <row r="485" spans="3:54" ht="20.100000000000001" customHeight="1" x14ac:dyDescent="0.25"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</row>
    <row r="486" spans="3:54" ht="20.100000000000001" customHeight="1" x14ac:dyDescent="0.25"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</row>
    <row r="487" spans="3:54" ht="20.100000000000001" customHeight="1" x14ac:dyDescent="0.25"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</row>
    <row r="488" spans="3:54" ht="20.100000000000001" customHeight="1" x14ac:dyDescent="0.25"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</row>
    <row r="489" spans="3:54" ht="20.100000000000001" customHeight="1" x14ac:dyDescent="0.25"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</row>
    <row r="490" spans="3:54" ht="20.100000000000001" customHeight="1" x14ac:dyDescent="0.25"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</row>
    <row r="491" spans="3:54" ht="20.100000000000001" customHeight="1" x14ac:dyDescent="0.25"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</row>
    <row r="492" spans="3:54" ht="20.100000000000001" customHeight="1" x14ac:dyDescent="0.25"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</row>
    <row r="493" spans="3:54" ht="20.100000000000001" customHeight="1" x14ac:dyDescent="0.25"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</row>
    <row r="494" spans="3:54" ht="20.100000000000001" customHeight="1" x14ac:dyDescent="0.25"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</row>
    <row r="495" spans="3:54" ht="20.100000000000001" customHeight="1" x14ac:dyDescent="0.25"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</row>
    <row r="496" spans="3:54" ht="20.100000000000001" customHeight="1" x14ac:dyDescent="0.25"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</row>
    <row r="497" spans="3:54" ht="20.100000000000001" customHeight="1" x14ac:dyDescent="0.25"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</row>
    <row r="498" spans="3:54" ht="20.100000000000001" customHeight="1" x14ac:dyDescent="0.25"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</row>
    <row r="499" spans="3:54" ht="20.100000000000001" customHeight="1" x14ac:dyDescent="0.25"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</row>
    <row r="500" spans="3:54" ht="20.100000000000001" customHeight="1" x14ac:dyDescent="0.25"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</row>
    <row r="501" spans="3:54" ht="20.100000000000001" customHeight="1" x14ac:dyDescent="0.25"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</row>
    <row r="502" spans="3:54" ht="20.100000000000001" customHeight="1" x14ac:dyDescent="0.25"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</row>
    <row r="503" spans="3:54" ht="20.100000000000001" customHeight="1" x14ac:dyDescent="0.25"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</row>
    <row r="504" spans="3:54" ht="20.100000000000001" customHeight="1" x14ac:dyDescent="0.25"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</row>
    <row r="505" spans="3:54" ht="20.100000000000001" customHeight="1" x14ac:dyDescent="0.25"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</row>
    <row r="506" spans="3:54" ht="20.100000000000001" customHeight="1" x14ac:dyDescent="0.25"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</row>
    <row r="507" spans="3:54" ht="20.100000000000001" customHeight="1" x14ac:dyDescent="0.25"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</row>
    <row r="508" spans="3:54" ht="20.100000000000001" customHeight="1" x14ac:dyDescent="0.25"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</row>
    <row r="509" spans="3:54" ht="20.100000000000001" customHeight="1" x14ac:dyDescent="0.25"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</row>
    <row r="510" spans="3:54" ht="20.100000000000001" customHeight="1" x14ac:dyDescent="0.25"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</row>
    <row r="511" spans="3:54" ht="20.100000000000001" customHeight="1" x14ac:dyDescent="0.25"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</row>
    <row r="512" spans="3:54" ht="20.100000000000001" customHeight="1" x14ac:dyDescent="0.25"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</row>
    <row r="513" spans="3:54" ht="20.100000000000001" customHeight="1" x14ac:dyDescent="0.25"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</row>
    <row r="514" spans="3:54" ht="20.100000000000001" customHeight="1" x14ac:dyDescent="0.25"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</row>
    <row r="515" spans="3:54" ht="20.100000000000001" customHeight="1" x14ac:dyDescent="0.25"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</row>
  </sheetData>
  <sheetProtection algorithmName="SHA-512" hashValue="ZiexQKOeYlIizzmzBssWNBYPpR4B2XU6BQEPOdxm7iFQR29Q/KYRbT5Zw6vNUSeA0PVfoNjXxDql3wHcmsKS1Q==" saltValue="UAfHEf+1obG52iZjqS3UpQ==" spinCount="100000" sheet="1" objects="1" scenarios="1"/>
  <mergeCells count="74">
    <mergeCell ref="AC5:AH5"/>
    <mergeCell ref="AC1:AH1"/>
    <mergeCell ref="AE2:AF2"/>
    <mergeCell ref="AG2:AH2"/>
    <mergeCell ref="AE3:AF3"/>
    <mergeCell ref="AG3:AH3"/>
    <mergeCell ref="AC26:AH26"/>
    <mergeCell ref="AC7:AC8"/>
    <mergeCell ref="AD7:AG7"/>
    <mergeCell ref="AD8:AF8"/>
    <mergeCell ref="AC10:AC11"/>
    <mergeCell ref="AD10:AG10"/>
    <mergeCell ref="AD11:AF11"/>
    <mergeCell ref="AC13:AC14"/>
    <mergeCell ref="AD13:AG13"/>
    <mergeCell ref="AD14:AF14"/>
    <mergeCell ref="AE16:AG16"/>
    <mergeCell ref="AE17:AG17"/>
    <mergeCell ref="AE30:AH30"/>
    <mergeCell ref="AE31:AH31"/>
    <mergeCell ref="AE32:AH32"/>
    <mergeCell ref="AB34:AI34"/>
    <mergeCell ref="AE36:AF37"/>
    <mergeCell ref="AG36:AH37"/>
    <mergeCell ref="AE52:AH52"/>
    <mergeCell ref="AE38:AH38"/>
    <mergeCell ref="AE39:AH39"/>
    <mergeCell ref="AE40:AH40"/>
    <mergeCell ref="AE41:AH41"/>
    <mergeCell ref="AE42:AH42"/>
    <mergeCell ref="AD43:AH43"/>
    <mergeCell ref="AD44:AH44"/>
    <mergeCell ref="AC49:AC51"/>
    <mergeCell ref="AE49:AF50"/>
    <mergeCell ref="AG49:AH50"/>
    <mergeCell ref="AE51:AH51"/>
    <mergeCell ref="AD69:AH69"/>
    <mergeCell ref="AE53:AH53"/>
    <mergeCell ref="AE54:AH54"/>
    <mergeCell ref="AE55:AH55"/>
    <mergeCell ref="AD56:AH56"/>
    <mergeCell ref="AD57:AH57"/>
    <mergeCell ref="AE62:AF63"/>
    <mergeCell ref="AG62:AH63"/>
    <mergeCell ref="AE64:AH64"/>
    <mergeCell ref="AE65:AH65"/>
    <mergeCell ref="AE66:AH66"/>
    <mergeCell ref="AE67:AH67"/>
    <mergeCell ref="AE68:AH68"/>
    <mergeCell ref="AE88:AF89"/>
    <mergeCell ref="AG88:AH89"/>
    <mergeCell ref="AD70:AG70"/>
    <mergeCell ref="AC75:AC77"/>
    <mergeCell ref="AE75:AF76"/>
    <mergeCell ref="AG75:AH76"/>
    <mergeCell ref="AE77:AH77"/>
    <mergeCell ref="AE78:AH78"/>
    <mergeCell ref="AE79:AH79"/>
    <mergeCell ref="AE80:AH80"/>
    <mergeCell ref="AE81:AH81"/>
    <mergeCell ref="AD82:AH82"/>
    <mergeCell ref="AD83:AH83"/>
    <mergeCell ref="AB113:AI113"/>
    <mergeCell ref="AE90:AH90"/>
    <mergeCell ref="AE91:AH91"/>
    <mergeCell ref="AE92:AH92"/>
    <mergeCell ref="AE93:AH93"/>
    <mergeCell ref="AE94:AH94"/>
    <mergeCell ref="AD95:AH95"/>
    <mergeCell ref="AD96:AH96"/>
    <mergeCell ref="AB101:AI101"/>
    <mergeCell ref="AE106:AG106"/>
    <mergeCell ref="AE107:AG107"/>
    <mergeCell ref="AB111:AI111"/>
  </mergeCells>
  <conditionalFormatting sqref="CR23 AE31:AE32">
    <cfRule type="cellIs" dxfId="43" priority="12" operator="equal">
      <formula>$CQ$23</formula>
    </cfRule>
  </conditionalFormatting>
  <conditionalFormatting sqref="CT23">
    <cfRule type="containsText" dxfId="42" priority="8" operator="containsText" text="1">
      <formula>NOT(ISERROR(SEARCH("1",CT23)))</formula>
    </cfRule>
    <cfRule type="cellIs" dxfId="41" priority="9" operator="equal">
      <formula>$CT$21</formula>
    </cfRule>
    <cfRule type="cellIs" dxfId="40" priority="10" operator="equal">
      <formula>$CT$21</formula>
    </cfRule>
    <cfRule type="cellIs" dxfId="39" priority="11" operator="equal">
      <formula>1</formula>
    </cfRule>
  </conditionalFormatting>
  <conditionalFormatting sqref="CR27">
    <cfRule type="cellIs" dxfId="38" priority="5" operator="equal">
      <formula>$CQ$27</formula>
    </cfRule>
    <cfRule type="cellIs" dxfId="37" priority="6" operator="equal">
      <formula>80</formula>
    </cfRule>
    <cfRule type="cellIs" dxfId="36" priority="7" operator="equal">
      <formula>$CQ$23</formula>
    </cfRule>
  </conditionalFormatting>
  <conditionalFormatting sqref="CT27">
    <cfRule type="containsText" dxfId="35" priority="1" operator="containsText" text="1">
      <formula>NOT(ISERROR(SEARCH("1",CT27)))</formula>
    </cfRule>
    <cfRule type="cellIs" dxfId="34" priority="2" operator="equal">
      <formula>$CT$21</formula>
    </cfRule>
    <cfRule type="cellIs" dxfId="33" priority="3" operator="equal">
      <formula>$CT$21</formula>
    </cfRule>
    <cfRule type="cellIs" dxfId="32" priority="4" operator="equal">
      <formula>1</formula>
    </cfRule>
  </conditionalFormatting>
  <conditionalFormatting sqref="AD44 AE45 AH45 AD57 AE58 AH58 AD70 AE71 AH70:AH71 AD83 AE84 AH84 AD96 AE97 AH97">
    <cfRule type="cellIs" dxfId="31" priority="13" operator="equal">
      <formula>$AU$56</formula>
    </cfRule>
  </conditionalFormatting>
  <conditionalFormatting sqref="AF45 AF58 AF71 AF84 AF97">
    <cfRule type="containsText" dxfId="30" priority="14" operator="containsText" text="0">
      <formula>NOT(ISERROR(SEARCH("0",AF45)))</formula>
    </cfRule>
    <cfRule type="cellIs" dxfId="29" priority="15" operator="equal">
      <formula>$AK$45</formula>
    </cfRule>
    <cfRule type="cellIs" dxfId="28" priority="16" operator="equal">
      <formula>$AJ$46</formula>
    </cfRule>
    <cfRule type="cellIs" dxfId="27" priority="17" operator="equal">
      <formula>0</formula>
    </cfRule>
    <cfRule type="cellIs" dxfId="26" priority="18" operator="equal">
      <formula>$AJ$46</formula>
    </cfRule>
    <cfRule type="cellIs" dxfId="25" priority="19" operator="equal">
      <formula>$AJ$46</formula>
    </cfRule>
    <cfRule type="cellIs" dxfId="24" priority="20" operator="equal">
      <formula>$AJ$42</formula>
    </cfRule>
    <cfRule type="cellIs" dxfId="23" priority="21" operator="equal">
      <formula>0</formula>
    </cfRule>
    <cfRule type="cellIs" dxfId="22" priority="22" operator="equal">
      <formula>$AU$56</formula>
    </cfRule>
  </conditionalFormatting>
  <dataValidations count="28">
    <dataValidation allowBlank="1" showInputMessage="1" showErrorMessage="1" promptTitle="ici" prompt="Bilan de la leçon précédente et objectif(s)" sqref="AD47:AE47 AD60:AE60 AD86:AE87 AD73:AE73 AD99:AE100" xr:uid="{0A98DB1D-E268-4A94-AC7C-F75FE31864B8}"/>
    <dataValidation allowBlank="1" showInputMessage="1" showErrorMessage="1" promptTitle="ici" prompt="écrire les sensations éprouvées lors de la leçon" sqref="AD8" xr:uid="{B160A750-FBA6-40B3-9A3F-116E2DD35B2F}"/>
    <dataValidation allowBlank="1" showInputMessage="1" showErrorMessage="1" promptTitle="ici" prompt="écrire les sensations éprouvées et la fréquence cardiaque en fin de série(s)" sqref="AD14 AD11" xr:uid="{C088F3B5-8BEE-43B7-B07C-6A87FFF332A0}"/>
    <dataValidation type="list" allowBlank="1" showInputMessage="1" showErrorMessage="1" promptTitle="ici" prompt="Choisir qui observe_x000a_Quel coureur observe ?" sqref="CP15" xr:uid="{4CE45B22-2E4B-4D2A-B900-420F83CE9101}">
      <formula1>$CP$16:$CP$20</formula1>
    </dataValidation>
    <dataValidation type="list" allowBlank="1" showInputMessage="1" showErrorMessage="1" promptTitle="ici" prompt="choisir la distance réalisée dans la liste" sqref="CP23 CP27" xr:uid="{F777C5D0-43B0-4A2B-A721-642CD9CF9FDA}">
      <formula1>$CK$4:$CK$31</formula1>
    </dataValidation>
    <dataValidation type="list" allowBlank="1" showInputMessage="1" showErrorMessage="1" sqref="CQ23 CQ27" xr:uid="{981A7A0E-8DD6-48E9-92E0-351056E7E117}">
      <formula1>$AS$19:$AY$19</formula1>
    </dataValidation>
    <dataValidation allowBlank="1" showInputMessage="1" showErrorMessage="1" promptTitle="ici" prompt="Ecrire l'enchaînement des différentes courses (choisies) entrecoupé de récupérations actives" sqref="AD48" xr:uid="{1C9390D0-412F-42AA-8575-DB79B8E34502}"/>
    <dataValidation allowBlank="1" showInputMessage="1" showErrorMessage="1" promptTitle="double clic" prompt="Analyse de l'enchaînement de mes courses et voie(s) de progression" sqref="AD43 AD56 AD82 AD69 AD95" xr:uid="{7EA4A217-C751-483E-B6C0-D406F695FCBC}"/>
    <dataValidation type="list" allowBlank="1" showInputMessage="1" showErrorMessage="1" promptTitle="ici" prompt="Choisir la distance réalisée dans la liste" sqref="CP24" xr:uid="{316D40C6-71AA-49A7-AC52-746938F20CFF}">
      <formula1>$CL$4:$CL$54</formula1>
    </dataValidation>
    <dataValidation type="list" allowBlank="1" showInputMessage="1" showErrorMessage="1" sqref="CP25:CP26" xr:uid="{FA7F6382-678D-4431-B599-9BA81D1AB171}">
      <formula1>$CL$4:$CL$54</formula1>
    </dataValidation>
    <dataValidation allowBlank="1" showInputMessage="1" showErrorMessage="1" promptTitle="double clic" prompt="Ecrire l'enchaînement des différentes courses (choisies) entrecoupé de récupérations actives" sqref="AD49 AD36 AD75 AD62 AD88" xr:uid="{9C431FA5-9B06-4D6B-B6A5-B9E0B4A0DB97}"/>
    <dataValidation type="list" allowBlank="1" showInputMessage="1" showErrorMessage="1" sqref="AD3" xr:uid="{82A3F1D3-6AB1-46D3-8A6F-C98AAC11839E}">
      <formula1>INDIRECT($AC$3)</formula1>
    </dataValidation>
    <dataValidation type="list" allowBlank="1" showInputMessage="1" showErrorMessage="1" sqref="AE42 AE94 AE55 AE68 AE81" xr:uid="{ED80BFEC-D3B6-432C-9BE6-CE3FFE24504A}">
      <formula1>$AL$67:$AL$71</formula1>
    </dataValidation>
    <dataValidation type="list" allowBlank="1" showInputMessage="1" showErrorMessage="1" sqref="AF48 AG75 AG36 AG62 AG88 AG49" xr:uid="{5ACD7360-64E7-40DA-9142-B86F6BD1DF67}">
      <formula1>$AJ$15:$AJ$19</formula1>
    </dataValidation>
    <dataValidation type="list" allowBlank="1" showInputMessage="1" showErrorMessage="1" sqref="AG45 AG97 AG71 AG84 AG58" xr:uid="{86CE2F5D-974D-41EE-AD13-923D74090BB1}">
      <formula1>$AK$9:$AK$10</formula1>
    </dataValidation>
    <dataValidation type="list" allowBlank="1" showInputMessage="1" showErrorMessage="1" sqref="AD42 AD94 AD68 AD81 AD55" xr:uid="{C016F8F6-699D-43B0-84A2-D84DB340FF7A}">
      <formula1>$AK$40:$AK$45</formula1>
    </dataValidation>
    <dataValidation type="list" allowBlank="1" showInputMessage="1" showErrorMessage="1" sqref="AE77 AE90 AE51 AE64 AE38" xr:uid="{DE0AC3FF-84D1-458A-8F61-E519E374344B}">
      <formula1>$AU$55:$AZ$55</formula1>
    </dataValidation>
    <dataValidation type="list" allowBlank="1" showInputMessage="1" showErrorMessage="1" sqref="AE79 AE92 AE53 AE66 AE40" xr:uid="{3EE7FAAD-18EE-43FD-80BC-35DD411D64C6}">
      <formula1>$AL$54:$AL$59</formula1>
    </dataValidation>
    <dataValidation type="list" allowBlank="1" showInputMessage="1" showErrorMessage="1" sqref="AE61" xr:uid="{8D66F051-9EDC-4B42-812E-62A40E3E37A3}">
      <formula1>$AK$33:$AK$39</formula1>
    </dataValidation>
    <dataValidation type="list" allowBlank="1" showInputMessage="1" showErrorMessage="1" sqref="AD40 AD92 AD66 AD61 AD53 AD79" xr:uid="{1A032331-5FAA-49C0-B7FA-56EBCA9A0942}">
      <formula1>$AK$46:$AK$51</formula1>
    </dataValidation>
    <dataValidation type="list" allowBlank="1" showInputMessage="1" showErrorMessage="1" sqref="AE17 AG14 AG11 AG8" xr:uid="{308D72CD-D32B-4CA5-9FDA-B45CD3DCB0C0}">
      <formula1>$AN$5:$AN$25</formula1>
    </dataValidation>
    <dataValidation type="list" allowBlank="1" showInputMessage="1" showErrorMessage="1" sqref="AD31" xr:uid="{D5FA414A-55F2-4377-A682-F9B99642122E}">
      <formula1>$AO$4:$BP$4</formula1>
    </dataValidation>
    <dataValidation type="list" allowBlank="1" showInputMessage="1" showErrorMessage="1" sqref="AD32" xr:uid="{12721A7E-D12F-4114-8A9E-4FC21E8EB945}">
      <formula1>$AO$26:$CJ$26</formula1>
    </dataValidation>
    <dataValidation type="list" allowBlank="1" showInputMessage="1" showErrorMessage="1" promptTitle="Chaleur / Respiration" sqref="AD39 AD91 AD65 AD78 AD52" xr:uid="{C753E723-EBB1-46FC-ADDD-E814E17B042E}">
      <formula1>$AL$33:$AL$37</formula1>
    </dataValidation>
    <dataValidation type="list" allowBlank="1" showInputMessage="1" showErrorMessage="1" sqref="AD41 AD93 AD67 AD54 AD80" xr:uid="{ACF1A3C6-3C4D-4E69-8382-50F2D6713363}">
      <formula1>$AL$39:$AL$44</formula1>
    </dataValidation>
    <dataValidation type="list" allowBlank="1" showInputMessage="1" showErrorMessage="1" promptTitle="A compléter" sqref="AG3:AH3" xr:uid="{50A601B7-0CBD-40D1-821A-87931DC04645}">
      <formula1>$AS$1:$AS$3</formula1>
    </dataValidation>
    <dataValidation type="list" allowBlank="1" showInputMessage="1" showErrorMessage="1" sqref="AE3:AF3" xr:uid="{1B20C9A4-390A-45DD-8801-01A9519C9D31}">
      <formula1>$AK$2:$AO$2</formula1>
    </dataValidation>
    <dataValidation allowBlank="1" showInputMessage="1" showErrorMessage="1" promptTitle="Ecrire" prompt="Les choix de courses et les temps de récupération" sqref="AD37 AD50" xr:uid="{B3A13DC3-9146-46E1-ADB2-BB4A97150980}"/>
  </dataValidations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7B1A6A-0EF7-4281-8070-70831384B6F0}">
          <x14:formula1>
            <xm:f>Parametres!$A$1:$I$1</xm:f>
          </x14:formula1>
          <xm:sqref>AC3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BE9D0-B5D0-4F0D-9068-4E7EF7A05353}">
  <sheetPr>
    <tabColor theme="0"/>
  </sheetPr>
  <dimension ref="A1:CX515"/>
  <sheetViews>
    <sheetView showGridLines="0" topLeftCell="AB1" zoomScale="70" zoomScaleNormal="70" workbookViewId="0">
      <selection activeCell="AI7" sqref="AI7"/>
    </sheetView>
  </sheetViews>
  <sheetFormatPr baseColWidth="10" defaultColWidth="0" defaultRowHeight="20.100000000000001" customHeight="1" x14ac:dyDescent="0.25"/>
  <cols>
    <col min="1" max="1" width="7.140625" style="5" hidden="1" customWidth="1"/>
    <col min="2" max="2" width="14.140625" style="5" hidden="1" customWidth="1"/>
    <col min="3" max="3" width="52.28515625" style="5" hidden="1" customWidth="1"/>
    <col min="4" max="7" width="14.7109375" style="5" hidden="1" customWidth="1"/>
    <col min="8" max="8" width="18.85546875" style="5" hidden="1" customWidth="1"/>
    <col min="9" max="9" width="22.28515625" style="5" hidden="1" customWidth="1"/>
    <col min="10" max="10" width="33.28515625" style="5" hidden="1" customWidth="1"/>
    <col min="11" max="11" width="34.5703125" style="5" hidden="1" customWidth="1"/>
    <col min="12" max="12" width="0" style="5" hidden="1" customWidth="1"/>
    <col min="13" max="18" width="4.7109375" style="5" hidden="1" customWidth="1"/>
    <col min="19" max="24" width="20.7109375" style="5" hidden="1" customWidth="1"/>
    <col min="25" max="27" width="4.7109375" style="5" hidden="1" customWidth="1"/>
    <col min="28" max="28" width="4.7109375" style="5" customWidth="1"/>
    <col min="29" max="29" width="17.28515625" style="5" customWidth="1"/>
    <col min="30" max="30" width="54.5703125" style="5" customWidth="1"/>
    <col min="31" max="34" width="15.7109375" style="5" customWidth="1"/>
    <col min="35" max="35" width="10.7109375" style="5" customWidth="1"/>
    <col min="36" max="80" width="10.7109375" style="5" hidden="1" customWidth="1"/>
    <col min="81" max="102" width="0" style="5" hidden="1" customWidth="1"/>
    <col min="103" max="16384" width="11.42578125" style="5" hidden="1"/>
  </cols>
  <sheetData>
    <row r="1" spans="1:102" ht="83.25" customHeight="1" thickBot="1" x14ac:dyDescent="0.3">
      <c r="A1" s="123" t="s">
        <v>130</v>
      </c>
      <c r="B1" s="123" t="s">
        <v>145</v>
      </c>
      <c r="C1" s="123" t="s">
        <v>131</v>
      </c>
      <c r="D1" s="123" t="s">
        <v>132</v>
      </c>
      <c r="E1" s="123" t="s">
        <v>135</v>
      </c>
      <c r="F1" s="123" t="s">
        <v>146</v>
      </c>
      <c r="G1" s="124">
        <v>0.01</v>
      </c>
      <c r="H1" s="123" t="s">
        <v>147</v>
      </c>
      <c r="I1" s="123" t="s">
        <v>148</v>
      </c>
      <c r="J1" s="123" t="s">
        <v>149</v>
      </c>
      <c r="K1" s="123" t="s">
        <v>136</v>
      </c>
      <c r="L1" s="123" t="s">
        <v>150</v>
      </c>
      <c r="M1" s="123" t="s">
        <v>158</v>
      </c>
      <c r="N1" s="123" t="s">
        <v>151</v>
      </c>
      <c r="O1" s="123" t="s">
        <v>152</v>
      </c>
      <c r="P1" s="123" t="s">
        <v>153</v>
      </c>
      <c r="Q1" s="123" t="s">
        <v>154</v>
      </c>
      <c r="R1" s="123" t="s">
        <v>155</v>
      </c>
      <c r="S1" s="123" t="s">
        <v>156</v>
      </c>
      <c r="T1" s="123" t="s">
        <v>157</v>
      </c>
      <c r="AB1" s="68"/>
      <c r="AC1" s="232" t="s">
        <v>144</v>
      </c>
      <c r="AD1" s="233"/>
      <c r="AE1" s="233"/>
      <c r="AF1" s="233"/>
      <c r="AG1" s="233"/>
      <c r="AH1" s="233"/>
      <c r="AI1" s="68"/>
      <c r="AJ1" s="7"/>
      <c r="AP1" s="10"/>
      <c r="AQ1" s="10"/>
      <c r="AR1" s="10"/>
      <c r="AS1" s="41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</row>
    <row r="2" spans="1:102" ht="24.75" customHeight="1" thickBot="1" x14ac:dyDescent="0.45">
      <c r="A2" s="5" t="s">
        <v>159</v>
      </c>
      <c r="B2" s="5">
        <f>AC3</f>
        <v>0</v>
      </c>
      <c r="C2" s="5">
        <f t="shared" ref="C2:E2" si="0">AD3</f>
        <v>0</v>
      </c>
      <c r="D2" s="5">
        <f t="shared" si="0"/>
        <v>0</v>
      </c>
      <c r="E2" s="5">
        <f t="shared" si="0"/>
        <v>0</v>
      </c>
      <c r="F2" s="5">
        <f>$AE$17</f>
        <v>12.5</v>
      </c>
      <c r="G2" s="5" t="str">
        <f>AE45</f>
        <v>4</v>
      </c>
      <c r="H2" s="5" t="str">
        <f t="shared" ref="H2:J2" si="1">AF45</f>
        <v>0</v>
      </c>
      <c r="I2" s="5">
        <f t="shared" si="1"/>
        <v>1</v>
      </c>
      <c r="J2" s="5" t="str">
        <f t="shared" si="1"/>
        <v>3</v>
      </c>
      <c r="K2" s="5">
        <f>$AE$106</f>
        <v>0</v>
      </c>
      <c r="L2" s="5">
        <f>$AE$107</f>
        <v>0</v>
      </c>
      <c r="AB2" s="68"/>
      <c r="AC2" s="120" t="s">
        <v>99</v>
      </c>
      <c r="AD2" s="120" t="s">
        <v>100</v>
      </c>
      <c r="AE2" s="221" t="s">
        <v>132</v>
      </c>
      <c r="AF2" s="221"/>
      <c r="AG2" s="221" t="s">
        <v>135</v>
      </c>
      <c r="AH2" s="221"/>
      <c r="AI2" s="68"/>
      <c r="AJ2" s="7"/>
      <c r="AK2" s="56"/>
      <c r="AL2" s="39" t="s">
        <v>120</v>
      </c>
      <c r="AM2" s="39" t="s">
        <v>121</v>
      </c>
      <c r="AN2" s="39" t="s">
        <v>122</v>
      </c>
      <c r="AO2" s="40" t="s">
        <v>123</v>
      </c>
      <c r="AP2" s="10"/>
      <c r="AQ2" s="10"/>
      <c r="AR2" s="10"/>
      <c r="AS2" s="57" t="s">
        <v>133</v>
      </c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pans="1:102" ht="39.950000000000003" customHeight="1" thickBot="1" x14ac:dyDescent="0.35">
      <c r="A3" s="5" t="s">
        <v>160</v>
      </c>
      <c r="F3" s="5">
        <f t="shared" ref="F3:F6" si="2">$AE$17</f>
        <v>12.5</v>
      </c>
      <c r="G3" s="5" t="str">
        <f>AE58</f>
        <v>DA</v>
      </c>
      <c r="H3" s="5" t="str">
        <f t="shared" ref="H3:J3" si="3">AF58</f>
        <v>4</v>
      </c>
      <c r="I3" s="5">
        <f t="shared" si="3"/>
        <v>1</v>
      </c>
      <c r="J3" s="5" t="str">
        <f t="shared" si="3"/>
        <v>3</v>
      </c>
      <c r="K3" s="5">
        <f t="shared" ref="K3:K6" si="4">$AE$106</f>
        <v>0</v>
      </c>
      <c r="L3" s="5">
        <f t="shared" ref="L3:L6" si="5">$AE$107</f>
        <v>0</v>
      </c>
      <c r="AB3" s="68"/>
      <c r="AC3" s="67"/>
      <c r="AD3" s="67"/>
      <c r="AE3" s="173"/>
      <c r="AF3" s="173"/>
      <c r="AG3" s="173"/>
      <c r="AH3" s="173"/>
      <c r="AI3" s="68"/>
      <c r="AJ3" s="90"/>
      <c r="AK3" s="10"/>
      <c r="AL3" s="20"/>
      <c r="AM3" s="10"/>
      <c r="AN3" s="20"/>
      <c r="AO3" s="7"/>
      <c r="AP3" s="7"/>
      <c r="AQ3" s="7"/>
      <c r="AR3" s="7"/>
      <c r="AS3" s="43" t="s">
        <v>134</v>
      </c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</row>
    <row r="4" spans="1:102" ht="15" customHeight="1" thickBot="1" x14ac:dyDescent="0.35">
      <c r="A4" s="5" t="s">
        <v>161</v>
      </c>
      <c r="F4" s="5">
        <f t="shared" si="2"/>
        <v>12.5</v>
      </c>
      <c r="G4" s="5" t="str">
        <f>AE71</f>
        <v>4</v>
      </c>
      <c r="H4" s="5" t="e">
        <f t="shared" ref="H4:J4" si="6">AF71</f>
        <v>#N/A</v>
      </c>
      <c r="I4" s="5">
        <f t="shared" si="6"/>
        <v>1</v>
      </c>
      <c r="J4" s="5" t="str">
        <f t="shared" si="6"/>
        <v>3</v>
      </c>
      <c r="K4" s="5">
        <f t="shared" si="4"/>
        <v>0</v>
      </c>
      <c r="L4" s="5">
        <f t="shared" si="5"/>
        <v>0</v>
      </c>
      <c r="AB4" s="68"/>
      <c r="AC4" s="70"/>
      <c r="AD4" s="68"/>
      <c r="AE4" s="70"/>
      <c r="AF4" s="70"/>
      <c r="AG4" s="70"/>
      <c r="AH4" s="70"/>
      <c r="AI4" s="68"/>
      <c r="AJ4" s="90"/>
      <c r="AK4" s="10"/>
      <c r="AL4" s="45"/>
      <c r="AM4" s="46"/>
      <c r="AN4" s="46" t="s">
        <v>4</v>
      </c>
      <c r="AO4" s="46">
        <v>150</v>
      </c>
      <c r="AP4" s="46">
        <v>160</v>
      </c>
      <c r="AQ4" s="46">
        <v>175</v>
      </c>
      <c r="AR4" s="46">
        <v>185</v>
      </c>
      <c r="AS4" s="46">
        <v>200</v>
      </c>
      <c r="AT4" s="46">
        <v>210</v>
      </c>
      <c r="AU4" s="46">
        <v>225</v>
      </c>
      <c r="AV4" s="46">
        <v>235</v>
      </c>
      <c r="AW4" s="46">
        <v>250</v>
      </c>
      <c r="AX4" s="46">
        <v>260</v>
      </c>
      <c r="AY4" s="46">
        <v>275</v>
      </c>
      <c r="AZ4" s="46">
        <v>285</v>
      </c>
      <c r="BA4" s="46">
        <v>300</v>
      </c>
      <c r="BB4" s="46">
        <v>310</v>
      </c>
      <c r="BC4" s="46">
        <v>325</v>
      </c>
      <c r="BD4" s="46">
        <v>335</v>
      </c>
      <c r="BE4" s="46">
        <v>350</v>
      </c>
      <c r="BF4" s="46">
        <v>360</v>
      </c>
      <c r="BG4" s="46">
        <v>375</v>
      </c>
      <c r="BH4" s="46">
        <v>385</v>
      </c>
      <c r="BI4" s="46">
        <v>400</v>
      </c>
      <c r="BJ4" s="46">
        <v>410</v>
      </c>
      <c r="BK4" s="46">
        <v>425</v>
      </c>
      <c r="BL4" s="47">
        <v>435</v>
      </c>
      <c r="BM4" s="47">
        <v>450</v>
      </c>
      <c r="BN4" s="47">
        <v>460</v>
      </c>
      <c r="BO4" s="47">
        <v>475</v>
      </c>
      <c r="BP4" s="47">
        <v>485</v>
      </c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>
        <v>150</v>
      </c>
      <c r="CL4" s="48">
        <v>300</v>
      </c>
    </row>
    <row r="5" spans="1:102" ht="39.950000000000003" customHeight="1" x14ac:dyDescent="0.25">
      <c r="A5" s="5" t="s">
        <v>162</v>
      </c>
      <c r="F5" s="5">
        <f t="shared" si="2"/>
        <v>12.5</v>
      </c>
      <c r="G5" s="5" t="str">
        <f>AE84</f>
        <v>4</v>
      </c>
      <c r="H5" s="5" t="e">
        <f t="shared" ref="H5:J5" si="7">AF84</f>
        <v>#N/A</v>
      </c>
      <c r="I5" s="5">
        <f t="shared" si="7"/>
        <v>1</v>
      </c>
      <c r="J5" s="5" t="str">
        <f t="shared" si="7"/>
        <v>3</v>
      </c>
      <c r="K5" s="5">
        <f t="shared" si="4"/>
        <v>0</v>
      </c>
      <c r="L5" s="5">
        <f t="shared" si="5"/>
        <v>0</v>
      </c>
      <c r="AB5" s="93"/>
      <c r="AC5" s="225" t="s">
        <v>139</v>
      </c>
      <c r="AD5" s="225"/>
      <c r="AE5" s="225"/>
      <c r="AF5" s="225"/>
      <c r="AG5" s="225"/>
      <c r="AH5" s="225"/>
      <c r="AI5" s="93"/>
      <c r="AJ5" s="9"/>
      <c r="AK5" s="10"/>
      <c r="AL5" s="49">
        <v>150</v>
      </c>
      <c r="AM5" s="45">
        <v>300</v>
      </c>
      <c r="AN5" s="58">
        <v>18</v>
      </c>
      <c r="AO5" s="59">
        <v>-75</v>
      </c>
      <c r="AP5" s="59">
        <v>-75</v>
      </c>
      <c r="AQ5" s="59">
        <v>-75</v>
      </c>
      <c r="AR5" s="59">
        <v>-75</v>
      </c>
      <c r="AS5" s="59">
        <v>-75</v>
      </c>
      <c r="AT5" s="59">
        <v>-75</v>
      </c>
      <c r="AU5" s="59">
        <v>-75</v>
      </c>
      <c r="AV5" s="59">
        <v>-75</v>
      </c>
      <c r="AW5" s="59">
        <v>-75</v>
      </c>
      <c r="AX5" s="59">
        <v>-75</v>
      </c>
      <c r="AY5" s="59">
        <v>-75</v>
      </c>
      <c r="AZ5" s="59">
        <v>-75</v>
      </c>
      <c r="BA5" s="59">
        <v>-75</v>
      </c>
      <c r="BB5" s="59">
        <v>-75</v>
      </c>
      <c r="BC5" s="59">
        <v>-75</v>
      </c>
      <c r="BD5" s="59">
        <v>75</v>
      </c>
      <c r="BE5" s="59">
        <v>75</v>
      </c>
      <c r="BF5" s="59">
        <v>80</v>
      </c>
      <c r="BG5" s="59">
        <v>80</v>
      </c>
      <c r="BH5" s="59">
        <v>85</v>
      </c>
      <c r="BI5" s="59">
        <v>85</v>
      </c>
      <c r="BJ5" s="59">
        <v>90</v>
      </c>
      <c r="BK5" s="59">
        <v>95</v>
      </c>
      <c r="BL5" s="60">
        <v>95</v>
      </c>
      <c r="BM5" s="60">
        <v>100</v>
      </c>
      <c r="BN5" s="60">
        <v>100</v>
      </c>
      <c r="BO5" s="60">
        <v>100</v>
      </c>
      <c r="BP5" s="60">
        <v>100</v>
      </c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>
        <v>160</v>
      </c>
      <c r="CL5" s="48">
        <v>310</v>
      </c>
    </row>
    <row r="6" spans="1:102" ht="15" customHeight="1" x14ac:dyDescent="0.3">
      <c r="A6" s="5" t="s">
        <v>163</v>
      </c>
      <c r="F6" s="5">
        <f t="shared" si="2"/>
        <v>12.5</v>
      </c>
      <c r="G6" s="5" t="str">
        <f>AE97</f>
        <v>4</v>
      </c>
      <c r="H6" s="5" t="str">
        <f t="shared" ref="H6:J6" si="8">AF97</f>
        <v>2</v>
      </c>
      <c r="I6" s="5">
        <f t="shared" si="8"/>
        <v>1</v>
      </c>
      <c r="J6" s="5" t="str">
        <f t="shared" si="8"/>
        <v>3</v>
      </c>
      <c r="K6" s="5">
        <f t="shared" si="4"/>
        <v>0</v>
      </c>
      <c r="L6" s="5">
        <f t="shared" si="5"/>
        <v>0</v>
      </c>
      <c r="AB6" s="68"/>
      <c r="AC6" s="71"/>
      <c r="AD6" s="71"/>
      <c r="AE6" s="72"/>
      <c r="AF6" s="71"/>
      <c r="AG6" s="70"/>
      <c r="AH6" s="70"/>
      <c r="AI6" s="68"/>
      <c r="AJ6" s="90"/>
      <c r="AK6" s="10"/>
      <c r="AL6" s="49">
        <v>160</v>
      </c>
      <c r="AM6" s="49">
        <v>310</v>
      </c>
      <c r="AN6" s="106">
        <v>17.5</v>
      </c>
      <c r="AO6" s="22">
        <v>-75</v>
      </c>
      <c r="AP6" s="22">
        <v>-75</v>
      </c>
      <c r="AQ6" s="22">
        <v>-75</v>
      </c>
      <c r="AR6" s="22">
        <v>-75</v>
      </c>
      <c r="AS6" s="22">
        <v>-75</v>
      </c>
      <c r="AT6" s="22">
        <v>-75</v>
      </c>
      <c r="AU6" s="22">
        <v>-75</v>
      </c>
      <c r="AV6" s="22">
        <v>-75</v>
      </c>
      <c r="AW6" s="22">
        <v>-75</v>
      </c>
      <c r="AX6" s="22">
        <v>-75</v>
      </c>
      <c r="AY6" s="22">
        <v>-75</v>
      </c>
      <c r="AZ6" s="22">
        <v>-75</v>
      </c>
      <c r="BA6" s="22">
        <v>-75</v>
      </c>
      <c r="BB6" s="22">
        <v>-75</v>
      </c>
      <c r="BC6" s="22">
        <v>75</v>
      </c>
      <c r="BD6" s="22">
        <v>75</v>
      </c>
      <c r="BE6" s="22">
        <v>80</v>
      </c>
      <c r="BF6" s="22">
        <v>80</v>
      </c>
      <c r="BG6" s="22">
        <v>85</v>
      </c>
      <c r="BH6" s="22">
        <v>85</v>
      </c>
      <c r="BI6" s="22">
        <v>90</v>
      </c>
      <c r="BJ6" s="22">
        <v>90</v>
      </c>
      <c r="BK6" s="22">
        <v>95</v>
      </c>
      <c r="BL6" s="44">
        <v>100</v>
      </c>
      <c r="BM6" s="44">
        <v>100</v>
      </c>
      <c r="BN6" s="44">
        <v>100</v>
      </c>
      <c r="BO6" s="44">
        <v>100</v>
      </c>
      <c r="BP6" s="44">
        <v>100</v>
      </c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>
        <v>175</v>
      </c>
      <c r="CL6" s="50">
        <v>325</v>
      </c>
    </row>
    <row r="7" spans="1:102" ht="39.950000000000003" customHeight="1" x14ac:dyDescent="0.3">
      <c r="AB7" s="68"/>
      <c r="AC7" s="234" t="s">
        <v>0</v>
      </c>
      <c r="AD7" s="208" t="s">
        <v>124</v>
      </c>
      <c r="AE7" s="208"/>
      <c r="AF7" s="208"/>
      <c r="AG7" s="209"/>
      <c r="AH7" s="86"/>
      <c r="AI7" s="68"/>
      <c r="AJ7" s="9"/>
      <c r="AK7" s="10"/>
      <c r="AL7" s="49">
        <v>175</v>
      </c>
      <c r="AM7" s="49">
        <v>325</v>
      </c>
      <c r="AN7" s="106">
        <v>17</v>
      </c>
      <c r="AO7" s="22">
        <v>-75</v>
      </c>
      <c r="AP7" s="22">
        <v>-75</v>
      </c>
      <c r="AQ7" s="22">
        <v>-75</v>
      </c>
      <c r="AR7" s="22">
        <v>-75</v>
      </c>
      <c r="AS7" s="22">
        <v>-75</v>
      </c>
      <c r="AT7" s="22">
        <v>-75</v>
      </c>
      <c r="AU7" s="22">
        <v>-75</v>
      </c>
      <c r="AV7" s="22">
        <v>-75</v>
      </c>
      <c r="AW7" s="22">
        <v>-75</v>
      </c>
      <c r="AX7" s="22">
        <v>-75</v>
      </c>
      <c r="AY7" s="22">
        <v>-75</v>
      </c>
      <c r="AZ7" s="22">
        <v>-75</v>
      </c>
      <c r="BA7" s="22">
        <v>-75</v>
      </c>
      <c r="BB7" s="22">
        <v>-75</v>
      </c>
      <c r="BC7" s="22">
        <v>75</v>
      </c>
      <c r="BD7" s="22">
        <v>75</v>
      </c>
      <c r="BE7" s="22">
        <v>80</v>
      </c>
      <c r="BF7" s="22">
        <v>85</v>
      </c>
      <c r="BG7" s="22">
        <v>85</v>
      </c>
      <c r="BH7" s="22">
        <v>90</v>
      </c>
      <c r="BI7" s="22">
        <v>90</v>
      </c>
      <c r="BJ7" s="22">
        <v>95</v>
      </c>
      <c r="BK7" s="22">
        <v>100</v>
      </c>
      <c r="BL7" s="44">
        <v>100</v>
      </c>
      <c r="BM7" s="44">
        <v>100</v>
      </c>
      <c r="BN7" s="44">
        <v>100</v>
      </c>
      <c r="BO7" s="44">
        <v>100</v>
      </c>
      <c r="BP7" s="44">
        <v>100</v>
      </c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>
        <v>185</v>
      </c>
      <c r="CL7" s="50">
        <v>335</v>
      </c>
    </row>
    <row r="8" spans="1:102" ht="39.950000000000003" customHeight="1" x14ac:dyDescent="0.3">
      <c r="AB8" s="68"/>
      <c r="AC8" s="234"/>
      <c r="AD8" s="224"/>
      <c r="AE8" s="224"/>
      <c r="AF8" s="224"/>
      <c r="AG8" s="85">
        <v>11.5</v>
      </c>
      <c r="AH8" s="87" t="s">
        <v>2</v>
      </c>
      <c r="AI8" s="68"/>
      <c r="AJ8" s="90"/>
      <c r="AK8" s="10"/>
      <c r="AL8" s="49">
        <v>185</v>
      </c>
      <c r="AM8" s="49">
        <v>335</v>
      </c>
      <c r="AN8" s="106">
        <v>16.5</v>
      </c>
      <c r="AO8" s="22">
        <v>-75</v>
      </c>
      <c r="AP8" s="22">
        <v>-75</v>
      </c>
      <c r="AQ8" s="22">
        <v>-75</v>
      </c>
      <c r="AR8" s="22">
        <v>-75</v>
      </c>
      <c r="AS8" s="22">
        <v>-75</v>
      </c>
      <c r="AT8" s="22">
        <v>-75</v>
      </c>
      <c r="AU8" s="22">
        <v>-75</v>
      </c>
      <c r="AV8" s="22">
        <v>-75</v>
      </c>
      <c r="AW8" s="22">
        <v>-75</v>
      </c>
      <c r="AX8" s="22">
        <v>-75</v>
      </c>
      <c r="AY8" s="22">
        <v>-75</v>
      </c>
      <c r="AZ8" s="22">
        <v>-75</v>
      </c>
      <c r="BA8" s="22">
        <v>-75</v>
      </c>
      <c r="BB8" s="22">
        <v>75</v>
      </c>
      <c r="BC8" s="22">
        <v>75</v>
      </c>
      <c r="BD8" s="22">
        <v>80</v>
      </c>
      <c r="BE8" s="22">
        <v>85</v>
      </c>
      <c r="BF8" s="22">
        <v>85</v>
      </c>
      <c r="BG8" s="22">
        <v>90</v>
      </c>
      <c r="BH8" s="22">
        <v>90</v>
      </c>
      <c r="BI8" s="22">
        <v>95</v>
      </c>
      <c r="BJ8" s="22">
        <v>100</v>
      </c>
      <c r="BK8" s="22">
        <v>100</v>
      </c>
      <c r="BL8" s="44">
        <v>100</v>
      </c>
      <c r="BM8" s="44">
        <v>100</v>
      </c>
      <c r="BN8" s="44">
        <v>100</v>
      </c>
      <c r="BO8" s="44">
        <v>100</v>
      </c>
      <c r="BP8" s="44">
        <v>100</v>
      </c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>
        <v>200</v>
      </c>
      <c r="CL8" s="50">
        <v>350</v>
      </c>
    </row>
    <row r="9" spans="1:102" ht="20.25" customHeight="1" x14ac:dyDescent="0.3">
      <c r="AB9" s="68"/>
      <c r="AC9" s="68"/>
      <c r="AD9" s="68"/>
      <c r="AE9" s="68"/>
      <c r="AF9" s="68"/>
      <c r="AG9" s="70"/>
      <c r="AH9" s="70"/>
      <c r="AI9" s="68"/>
      <c r="AJ9" s="90"/>
      <c r="AK9" s="10">
        <v>0</v>
      </c>
      <c r="AL9" s="49">
        <v>200</v>
      </c>
      <c r="AM9" s="49">
        <v>350</v>
      </c>
      <c r="AN9" s="106">
        <v>16</v>
      </c>
      <c r="AO9" s="22">
        <v>-75</v>
      </c>
      <c r="AP9" s="22">
        <v>-75</v>
      </c>
      <c r="AQ9" s="22">
        <v>-75</v>
      </c>
      <c r="AR9" s="22">
        <v>-75</v>
      </c>
      <c r="AS9" s="22">
        <v>-75</v>
      </c>
      <c r="AT9" s="22">
        <v>-75</v>
      </c>
      <c r="AU9" s="22">
        <v>-75</v>
      </c>
      <c r="AV9" s="22">
        <v>-75</v>
      </c>
      <c r="AW9" s="22">
        <v>-75</v>
      </c>
      <c r="AX9" s="22">
        <v>-75</v>
      </c>
      <c r="AY9" s="22">
        <v>-75</v>
      </c>
      <c r="AZ9" s="22">
        <v>-75</v>
      </c>
      <c r="BA9" s="22">
        <v>75</v>
      </c>
      <c r="BB9" s="22">
        <v>75</v>
      </c>
      <c r="BC9" s="22">
        <v>80</v>
      </c>
      <c r="BD9" s="22">
        <v>80</v>
      </c>
      <c r="BE9" s="22">
        <v>85</v>
      </c>
      <c r="BF9" s="22">
        <v>90</v>
      </c>
      <c r="BG9" s="22">
        <v>90</v>
      </c>
      <c r="BH9" s="22">
        <v>95</v>
      </c>
      <c r="BI9" s="22">
        <v>100</v>
      </c>
      <c r="BJ9" s="22">
        <v>100</v>
      </c>
      <c r="BK9" s="22">
        <v>100</v>
      </c>
      <c r="BL9" s="44">
        <v>100</v>
      </c>
      <c r="BM9" s="44">
        <v>100</v>
      </c>
      <c r="BN9" s="44">
        <v>100</v>
      </c>
      <c r="BO9" s="44">
        <v>100</v>
      </c>
      <c r="BP9" s="44">
        <v>100</v>
      </c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>
        <v>210</v>
      </c>
      <c r="CL9" s="50">
        <v>360</v>
      </c>
    </row>
    <row r="10" spans="1:102" ht="39.950000000000003" customHeight="1" x14ac:dyDescent="0.3">
      <c r="AB10" s="68"/>
      <c r="AC10" s="234" t="s">
        <v>63</v>
      </c>
      <c r="AD10" s="208" t="s">
        <v>125</v>
      </c>
      <c r="AE10" s="208"/>
      <c r="AF10" s="208"/>
      <c r="AG10" s="209"/>
      <c r="AH10" s="86"/>
      <c r="AI10" s="68"/>
      <c r="AJ10" s="90"/>
      <c r="AK10" s="10">
        <v>1</v>
      </c>
      <c r="AL10" s="49">
        <v>210</v>
      </c>
      <c r="AM10" s="49">
        <v>360</v>
      </c>
      <c r="AN10" s="106">
        <v>15.5</v>
      </c>
      <c r="AO10" s="22">
        <v>-75</v>
      </c>
      <c r="AP10" s="22">
        <v>-75</v>
      </c>
      <c r="AQ10" s="22">
        <v>-75</v>
      </c>
      <c r="AR10" s="22">
        <v>-75</v>
      </c>
      <c r="AS10" s="22">
        <v>-75</v>
      </c>
      <c r="AT10" s="22">
        <v>-75</v>
      </c>
      <c r="AU10" s="22">
        <v>-75</v>
      </c>
      <c r="AV10" s="22">
        <v>-75</v>
      </c>
      <c r="AW10" s="22">
        <v>-75</v>
      </c>
      <c r="AX10" s="22">
        <v>-75</v>
      </c>
      <c r="AY10" s="22">
        <v>-75</v>
      </c>
      <c r="AZ10" s="22">
        <v>-75</v>
      </c>
      <c r="BA10" s="22">
        <v>75</v>
      </c>
      <c r="BB10" s="22">
        <v>80</v>
      </c>
      <c r="BC10" s="22">
        <v>80</v>
      </c>
      <c r="BD10" s="22">
        <v>85</v>
      </c>
      <c r="BE10" s="22">
        <v>90</v>
      </c>
      <c r="BF10" s="22">
        <v>90</v>
      </c>
      <c r="BG10" s="22">
        <v>95</v>
      </c>
      <c r="BH10" s="22">
        <v>100</v>
      </c>
      <c r="BI10" s="22">
        <v>100</v>
      </c>
      <c r="BJ10" s="22">
        <v>100</v>
      </c>
      <c r="BK10" s="22">
        <v>100</v>
      </c>
      <c r="BL10" s="44">
        <v>100</v>
      </c>
      <c r="BM10" s="44">
        <v>100</v>
      </c>
      <c r="BN10" s="44">
        <v>100</v>
      </c>
      <c r="BO10" s="44">
        <v>100</v>
      </c>
      <c r="BP10" s="44">
        <v>100</v>
      </c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>
        <v>225</v>
      </c>
      <c r="CL10" s="50">
        <v>375</v>
      </c>
    </row>
    <row r="11" spans="1:102" ht="39.950000000000003" customHeight="1" x14ac:dyDescent="0.3">
      <c r="AB11" s="68"/>
      <c r="AC11" s="234"/>
      <c r="AD11" s="224"/>
      <c r="AE11" s="224"/>
      <c r="AF11" s="224"/>
      <c r="AG11" s="85">
        <v>12</v>
      </c>
      <c r="AH11" s="88" t="s">
        <v>2</v>
      </c>
      <c r="AI11" s="68"/>
      <c r="AJ11" s="90"/>
      <c r="AK11" s="10"/>
      <c r="AL11" s="49">
        <v>225</v>
      </c>
      <c r="AM11" s="49">
        <v>375</v>
      </c>
      <c r="AN11" s="106">
        <v>15</v>
      </c>
      <c r="AO11" s="22">
        <v>-75</v>
      </c>
      <c r="AP11" s="22">
        <v>-75</v>
      </c>
      <c r="AQ11" s="22">
        <v>-75</v>
      </c>
      <c r="AR11" s="22">
        <v>-75</v>
      </c>
      <c r="AS11" s="22">
        <v>-75</v>
      </c>
      <c r="AT11" s="22">
        <v>-75</v>
      </c>
      <c r="AU11" s="22">
        <v>-75</v>
      </c>
      <c r="AV11" s="22">
        <v>-75</v>
      </c>
      <c r="AW11" s="22">
        <v>-75</v>
      </c>
      <c r="AX11" s="22">
        <v>-75</v>
      </c>
      <c r="AY11" s="22">
        <v>-75</v>
      </c>
      <c r="AZ11" s="22">
        <v>75</v>
      </c>
      <c r="BA11" s="22">
        <v>80</v>
      </c>
      <c r="BB11" s="22">
        <v>80</v>
      </c>
      <c r="BC11" s="22">
        <v>85</v>
      </c>
      <c r="BD11" s="22">
        <v>85</v>
      </c>
      <c r="BE11" s="22">
        <v>90</v>
      </c>
      <c r="BF11" s="22">
        <v>95</v>
      </c>
      <c r="BG11" s="22">
        <v>100</v>
      </c>
      <c r="BH11" s="22">
        <v>100</v>
      </c>
      <c r="BI11" s="22">
        <v>100</v>
      </c>
      <c r="BJ11" s="22">
        <v>100</v>
      </c>
      <c r="BK11" s="22">
        <v>100</v>
      </c>
      <c r="BL11" s="44">
        <v>100</v>
      </c>
      <c r="BM11" s="44">
        <v>100</v>
      </c>
      <c r="BN11" s="44">
        <v>100</v>
      </c>
      <c r="BO11" s="44">
        <v>100</v>
      </c>
      <c r="BP11" s="44">
        <v>100</v>
      </c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>
        <v>235</v>
      </c>
      <c r="CL11" s="50">
        <v>385</v>
      </c>
    </row>
    <row r="12" spans="1:102" ht="23.25" customHeight="1" x14ac:dyDescent="0.3">
      <c r="AB12" s="68"/>
      <c r="AC12" s="68"/>
      <c r="AD12" s="68"/>
      <c r="AE12" s="68"/>
      <c r="AF12" s="68"/>
      <c r="AG12" s="68"/>
      <c r="AH12" s="70"/>
      <c r="AI12" s="68"/>
      <c r="AJ12" s="90"/>
      <c r="AK12" s="10"/>
      <c r="AL12" s="49">
        <v>235</v>
      </c>
      <c r="AM12" s="49">
        <v>385</v>
      </c>
      <c r="AN12" s="106">
        <v>14.5</v>
      </c>
      <c r="AO12" s="22">
        <v>-75</v>
      </c>
      <c r="AP12" s="22">
        <v>-75</v>
      </c>
      <c r="AQ12" s="22">
        <v>-75</v>
      </c>
      <c r="AR12" s="22">
        <v>-75</v>
      </c>
      <c r="AS12" s="22">
        <v>-75</v>
      </c>
      <c r="AT12" s="22">
        <v>-75</v>
      </c>
      <c r="AU12" s="22">
        <v>-75</v>
      </c>
      <c r="AV12" s="22">
        <v>-75</v>
      </c>
      <c r="AW12" s="22">
        <v>-75</v>
      </c>
      <c r="AX12" s="22">
        <v>-75</v>
      </c>
      <c r="AY12" s="22">
        <v>75</v>
      </c>
      <c r="AZ12" s="22">
        <v>75</v>
      </c>
      <c r="BA12" s="22">
        <v>80</v>
      </c>
      <c r="BB12" s="22">
        <v>85</v>
      </c>
      <c r="BC12" s="22">
        <v>90</v>
      </c>
      <c r="BD12" s="22">
        <v>90</v>
      </c>
      <c r="BE12" s="22">
        <v>95</v>
      </c>
      <c r="BF12" s="22">
        <v>95</v>
      </c>
      <c r="BG12" s="22">
        <v>100</v>
      </c>
      <c r="BH12" s="22">
        <v>100</v>
      </c>
      <c r="BI12" s="22">
        <v>100</v>
      </c>
      <c r="BJ12" s="22">
        <v>100</v>
      </c>
      <c r="BK12" s="22">
        <v>100</v>
      </c>
      <c r="BL12" s="44">
        <v>100</v>
      </c>
      <c r="BM12" s="44">
        <v>100</v>
      </c>
      <c r="BN12" s="44">
        <v>100</v>
      </c>
      <c r="BO12" s="44">
        <v>100</v>
      </c>
      <c r="BP12" s="44">
        <v>100</v>
      </c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>
        <v>250</v>
      </c>
      <c r="CL12" s="50">
        <v>400</v>
      </c>
    </row>
    <row r="13" spans="1:102" ht="39.950000000000003" customHeight="1" x14ac:dyDescent="0.3">
      <c r="AB13" s="68"/>
      <c r="AC13" s="235" t="s">
        <v>1</v>
      </c>
      <c r="AD13" s="208" t="s">
        <v>125</v>
      </c>
      <c r="AE13" s="208"/>
      <c r="AF13" s="208"/>
      <c r="AG13" s="209"/>
      <c r="AH13" s="86"/>
      <c r="AI13" s="68"/>
      <c r="AJ13" s="90"/>
      <c r="AK13" s="10"/>
      <c r="AL13" s="49">
        <v>250</v>
      </c>
      <c r="AM13" s="49">
        <v>400</v>
      </c>
      <c r="AN13" s="106">
        <v>14</v>
      </c>
      <c r="AO13" s="22">
        <v>-75</v>
      </c>
      <c r="AP13" s="22">
        <v>-75</v>
      </c>
      <c r="AQ13" s="22">
        <v>-75</v>
      </c>
      <c r="AR13" s="22">
        <v>-75</v>
      </c>
      <c r="AS13" s="22">
        <v>-75</v>
      </c>
      <c r="AT13" s="22">
        <v>-75</v>
      </c>
      <c r="AU13" s="22">
        <v>-75</v>
      </c>
      <c r="AV13" s="22">
        <v>-75</v>
      </c>
      <c r="AW13" s="22">
        <v>-75</v>
      </c>
      <c r="AX13" s="22">
        <v>-75</v>
      </c>
      <c r="AY13" s="22">
        <v>75</v>
      </c>
      <c r="AZ13" s="22">
        <v>80</v>
      </c>
      <c r="BA13" s="22">
        <v>85</v>
      </c>
      <c r="BB13" s="22">
        <v>85</v>
      </c>
      <c r="BC13" s="22">
        <v>90</v>
      </c>
      <c r="BD13" s="22">
        <v>95</v>
      </c>
      <c r="BE13" s="22">
        <v>100</v>
      </c>
      <c r="BF13" s="22">
        <v>100</v>
      </c>
      <c r="BG13" s="22">
        <v>100</v>
      </c>
      <c r="BH13" s="22">
        <v>100</v>
      </c>
      <c r="BI13" s="22">
        <v>100</v>
      </c>
      <c r="BJ13" s="22">
        <v>100</v>
      </c>
      <c r="BK13" s="22">
        <v>100</v>
      </c>
      <c r="BL13" s="44">
        <v>100</v>
      </c>
      <c r="BM13" s="44">
        <v>100</v>
      </c>
      <c r="BN13" s="44">
        <v>100</v>
      </c>
      <c r="BO13" s="44">
        <v>100</v>
      </c>
      <c r="BP13" s="44">
        <v>100</v>
      </c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>
        <v>260</v>
      </c>
      <c r="CL13" s="50">
        <v>410</v>
      </c>
    </row>
    <row r="14" spans="1:102" ht="39.950000000000003" customHeight="1" x14ac:dyDescent="0.3">
      <c r="AB14" s="68"/>
      <c r="AC14" s="236"/>
      <c r="AD14" s="224"/>
      <c r="AE14" s="224"/>
      <c r="AF14" s="224"/>
      <c r="AG14" s="85"/>
      <c r="AH14" s="89" t="s">
        <v>2</v>
      </c>
      <c r="AI14" s="68"/>
      <c r="AJ14" s="90"/>
      <c r="AK14" s="10"/>
      <c r="AL14" s="49">
        <v>260</v>
      </c>
      <c r="AM14" s="49">
        <v>410</v>
      </c>
      <c r="AN14" s="106">
        <v>13.5</v>
      </c>
      <c r="AO14" s="22">
        <v>-75</v>
      </c>
      <c r="AP14" s="22">
        <v>-75</v>
      </c>
      <c r="AQ14" s="22">
        <v>-75</v>
      </c>
      <c r="AR14" s="22">
        <v>-75</v>
      </c>
      <c r="AS14" s="22">
        <v>-75</v>
      </c>
      <c r="AT14" s="22">
        <v>-75</v>
      </c>
      <c r="AU14" s="22">
        <v>-75</v>
      </c>
      <c r="AV14" s="22">
        <v>-75</v>
      </c>
      <c r="AW14" s="22">
        <v>75</v>
      </c>
      <c r="AX14" s="22">
        <v>75</v>
      </c>
      <c r="AY14" s="22">
        <v>80</v>
      </c>
      <c r="AZ14" s="22">
        <v>85</v>
      </c>
      <c r="BA14" s="22">
        <v>90</v>
      </c>
      <c r="BB14" s="22">
        <v>90</v>
      </c>
      <c r="BC14" s="22">
        <v>95</v>
      </c>
      <c r="BD14" s="22">
        <v>100</v>
      </c>
      <c r="BE14" s="22">
        <v>100</v>
      </c>
      <c r="BF14" s="22">
        <v>100</v>
      </c>
      <c r="BG14" s="22">
        <v>100</v>
      </c>
      <c r="BH14" s="22">
        <v>100</v>
      </c>
      <c r="BI14" s="22">
        <v>100</v>
      </c>
      <c r="BJ14" s="22">
        <v>100</v>
      </c>
      <c r="BK14" s="22">
        <v>100</v>
      </c>
      <c r="BL14" s="44">
        <v>100</v>
      </c>
      <c r="BM14" s="44">
        <v>100</v>
      </c>
      <c r="BN14" s="44">
        <v>100</v>
      </c>
      <c r="BO14" s="44">
        <v>100</v>
      </c>
      <c r="BP14" s="44">
        <v>100</v>
      </c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>
        <v>275</v>
      </c>
      <c r="CL14" s="50">
        <v>425</v>
      </c>
      <c r="CN14" s="23" t="s">
        <v>11</v>
      </c>
      <c r="CO14" s="23" t="s">
        <v>12</v>
      </c>
      <c r="CP14" s="23" t="s">
        <v>22</v>
      </c>
      <c r="CQ14" s="37" t="s">
        <v>23</v>
      </c>
      <c r="CR14" s="37"/>
      <c r="CS14" s="24">
        <f>SUM(CR15,CR16,CR17,CR18,CR19)</f>
        <v>3</v>
      </c>
      <c r="CT14" s="25" t="s">
        <v>24</v>
      </c>
    </row>
    <row r="15" spans="1:102" ht="15" customHeight="1" x14ac:dyDescent="0.3">
      <c r="AB15" s="68"/>
      <c r="AC15" s="70"/>
      <c r="AD15" s="68"/>
      <c r="AE15" s="68"/>
      <c r="AF15" s="68"/>
      <c r="AG15" s="68"/>
      <c r="AH15" s="68"/>
      <c r="AI15" s="68"/>
      <c r="AJ15" s="91" t="s">
        <v>83</v>
      </c>
      <c r="AK15" s="10"/>
      <c r="AL15" s="49">
        <v>275</v>
      </c>
      <c r="AM15" s="49">
        <v>425</v>
      </c>
      <c r="AN15" s="106">
        <v>13</v>
      </c>
      <c r="AO15" s="22">
        <v>-75</v>
      </c>
      <c r="AP15" s="22">
        <v>-75</v>
      </c>
      <c r="AQ15" s="22">
        <v>-75</v>
      </c>
      <c r="AR15" s="22">
        <v>-75</v>
      </c>
      <c r="AS15" s="22">
        <v>-75</v>
      </c>
      <c r="AT15" s="22">
        <v>-75</v>
      </c>
      <c r="AU15" s="22">
        <v>-75</v>
      </c>
      <c r="AV15" s="22">
        <v>-75</v>
      </c>
      <c r="AW15" s="22">
        <v>75</v>
      </c>
      <c r="AX15" s="22">
        <v>80</v>
      </c>
      <c r="AY15" s="22">
        <v>85</v>
      </c>
      <c r="AZ15" s="22">
        <v>85</v>
      </c>
      <c r="BA15" s="22">
        <v>90</v>
      </c>
      <c r="BB15" s="22">
        <v>95</v>
      </c>
      <c r="BC15" s="22">
        <v>100</v>
      </c>
      <c r="BD15" s="22">
        <v>100</v>
      </c>
      <c r="BE15" s="22">
        <v>100</v>
      </c>
      <c r="BF15" s="22">
        <v>100</v>
      </c>
      <c r="BG15" s="22">
        <v>100</v>
      </c>
      <c r="BH15" s="22">
        <v>100</v>
      </c>
      <c r="BI15" s="22">
        <v>100</v>
      </c>
      <c r="BJ15" s="22">
        <v>100</v>
      </c>
      <c r="BK15" s="22">
        <v>100</v>
      </c>
      <c r="BL15" s="44">
        <v>100</v>
      </c>
      <c r="BM15" s="44">
        <v>100</v>
      </c>
      <c r="BN15" s="44">
        <v>100</v>
      </c>
      <c r="BO15" s="44">
        <v>100</v>
      </c>
      <c r="BP15" s="44">
        <v>100</v>
      </c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>
        <v>285</v>
      </c>
      <c r="CL15" s="50">
        <v>435</v>
      </c>
      <c r="CN15" s="26"/>
      <c r="CO15" s="26"/>
      <c r="CP15" s="26"/>
      <c r="CQ15" s="26"/>
      <c r="CR15" s="26">
        <f>IF(CR23=CQ23,1,0)</f>
        <v>0</v>
      </c>
      <c r="CS15" s="26"/>
      <c r="CT15" s="26"/>
    </row>
    <row r="16" spans="1:102" ht="39.950000000000003" customHeight="1" thickBot="1" x14ac:dyDescent="0.35">
      <c r="AB16" s="68"/>
      <c r="AC16" s="68"/>
      <c r="AD16" s="68"/>
      <c r="AE16" s="214" t="s">
        <v>3</v>
      </c>
      <c r="AF16" s="215"/>
      <c r="AG16" s="216"/>
      <c r="AH16" s="68"/>
      <c r="AI16" s="68"/>
      <c r="AJ16" s="91" t="s">
        <v>84</v>
      </c>
      <c r="AK16" s="10"/>
      <c r="AL16" s="49">
        <v>285</v>
      </c>
      <c r="AM16" s="49">
        <v>435</v>
      </c>
      <c r="AN16" s="106">
        <v>12.5</v>
      </c>
      <c r="AO16" s="22">
        <v>-75</v>
      </c>
      <c r="AP16" s="22">
        <v>-75</v>
      </c>
      <c r="AQ16" s="22">
        <v>-75</v>
      </c>
      <c r="AR16" s="22">
        <v>-75</v>
      </c>
      <c r="AS16" s="22">
        <v>-75</v>
      </c>
      <c r="AT16" s="22">
        <v>-75</v>
      </c>
      <c r="AU16" s="22">
        <v>-75</v>
      </c>
      <c r="AV16" s="22">
        <v>75</v>
      </c>
      <c r="AW16" s="22">
        <v>80</v>
      </c>
      <c r="AX16" s="22">
        <v>80</v>
      </c>
      <c r="AY16" s="22">
        <v>85</v>
      </c>
      <c r="AZ16" s="22">
        <v>90</v>
      </c>
      <c r="BA16" s="22">
        <v>95</v>
      </c>
      <c r="BB16" s="22">
        <v>100</v>
      </c>
      <c r="BC16" s="22">
        <v>100</v>
      </c>
      <c r="BD16" s="22">
        <v>100</v>
      </c>
      <c r="BE16" s="22">
        <v>100</v>
      </c>
      <c r="BF16" s="22">
        <v>100</v>
      </c>
      <c r="BG16" s="22">
        <v>100</v>
      </c>
      <c r="BH16" s="22">
        <v>100</v>
      </c>
      <c r="BI16" s="22">
        <v>100</v>
      </c>
      <c r="BJ16" s="22">
        <v>100</v>
      </c>
      <c r="BK16" s="22">
        <v>100</v>
      </c>
      <c r="BL16" s="44">
        <v>100</v>
      </c>
      <c r="BM16" s="44">
        <v>100</v>
      </c>
      <c r="BN16" s="44">
        <v>100</v>
      </c>
      <c r="BO16" s="44">
        <v>100</v>
      </c>
      <c r="BP16" s="44">
        <v>100</v>
      </c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>
        <v>300</v>
      </c>
      <c r="CL16" s="50">
        <v>450</v>
      </c>
      <c r="CN16" s="6"/>
      <c r="CO16" s="6"/>
      <c r="CP16" s="6" t="s">
        <v>6</v>
      </c>
      <c r="CQ16" s="6"/>
      <c r="CR16" s="6">
        <f>IF(CR24=CQ24,1,0)</f>
        <v>1</v>
      </c>
      <c r="CS16" s="6"/>
      <c r="CT16" s="6"/>
    </row>
    <row r="17" spans="28:98" ht="39.950000000000003" customHeight="1" thickBot="1" x14ac:dyDescent="0.35">
      <c r="AB17" s="68"/>
      <c r="AC17" s="68"/>
      <c r="AD17" s="68"/>
      <c r="AE17" s="218">
        <v>12.5</v>
      </c>
      <c r="AF17" s="219"/>
      <c r="AG17" s="220"/>
      <c r="AH17" s="94" t="s">
        <v>2</v>
      </c>
      <c r="AI17" s="68"/>
      <c r="AJ17" s="91" t="s">
        <v>85</v>
      </c>
      <c r="AK17" s="10"/>
      <c r="AL17" s="49">
        <v>300</v>
      </c>
      <c r="AM17" s="49">
        <v>450</v>
      </c>
      <c r="AN17" s="106">
        <v>12</v>
      </c>
      <c r="AO17" s="22">
        <v>-75</v>
      </c>
      <c r="AP17" s="22">
        <v>-75</v>
      </c>
      <c r="AQ17" s="22">
        <v>-75</v>
      </c>
      <c r="AR17" s="22">
        <v>-75</v>
      </c>
      <c r="AS17" s="22">
        <v>-75</v>
      </c>
      <c r="AT17" s="22">
        <v>-75</v>
      </c>
      <c r="AU17" s="22">
        <v>75</v>
      </c>
      <c r="AV17" s="22">
        <v>75</v>
      </c>
      <c r="AW17" s="22">
        <v>80</v>
      </c>
      <c r="AX17" s="22">
        <v>85</v>
      </c>
      <c r="AY17" s="22">
        <v>90</v>
      </c>
      <c r="AZ17" s="22">
        <v>95</v>
      </c>
      <c r="BA17" s="22">
        <v>100</v>
      </c>
      <c r="BB17" s="22">
        <v>100</v>
      </c>
      <c r="BC17" s="22">
        <v>100</v>
      </c>
      <c r="BD17" s="22">
        <v>100</v>
      </c>
      <c r="BE17" s="22">
        <v>100</v>
      </c>
      <c r="BF17" s="22">
        <v>100</v>
      </c>
      <c r="BG17" s="22">
        <v>100</v>
      </c>
      <c r="BH17" s="22">
        <v>100</v>
      </c>
      <c r="BI17" s="22">
        <v>100</v>
      </c>
      <c r="BJ17" s="22">
        <v>100</v>
      </c>
      <c r="BK17" s="22">
        <v>100</v>
      </c>
      <c r="BL17" s="44">
        <v>100</v>
      </c>
      <c r="BM17" s="44">
        <v>100</v>
      </c>
      <c r="BN17" s="44">
        <v>100</v>
      </c>
      <c r="BO17" s="44">
        <v>100</v>
      </c>
      <c r="BP17" s="44">
        <v>100</v>
      </c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>
        <v>310</v>
      </c>
      <c r="CL17" s="50">
        <v>460</v>
      </c>
      <c r="CN17" s="6"/>
      <c r="CO17" s="6"/>
      <c r="CP17" s="6" t="s">
        <v>7</v>
      </c>
      <c r="CQ17" s="6"/>
      <c r="CR17" s="6">
        <f>IF(CR25=CQ25,1,0)</f>
        <v>1</v>
      </c>
      <c r="CS17" s="6"/>
      <c r="CT17" s="6"/>
    </row>
    <row r="18" spans="28:98" ht="18.75" customHeight="1" x14ac:dyDescent="0.3">
      <c r="AB18" s="68"/>
      <c r="AC18" s="68"/>
      <c r="AD18" s="68"/>
      <c r="AE18" s="68"/>
      <c r="AF18" s="68"/>
      <c r="AG18" s="68"/>
      <c r="AH18" s="68"/>
      <c r="AI18" s="68"/>
      <c r="AJ18" s="91" t="s">
        <v>86</v>
      </c>
      <c r="AK18" s="10"/>
      <c r="AL18" s="49">
        <v>310</v>
      </c>
      <c r="AM18" s="49">
        <v>460</v>
      </c>
      <c r="AN18" s="106">
        <v>11.5</v>
      </c>
      <c r="AO18" s="22">
        <v>-75</v>
      </c>
      <c r="AP18" s="22">
        <v>-75</v>
      </c>
      <c r="AQ18" s="22">
        <v>-75</v>
      </c>
      <c r="AR18" s="22">
        <v>-75</v>
      </c>
      <c r="AS18" s="22">
        <v>-75</v>
      </c>
      <c r="AT18" s="22">
        <v>-75</v>
      </c>
      <c r="AU18" s="22">
        <v>75</v>
      </c>
      <c r="AV18" s="22">
        <v>80</v>
      </c>
      <c r="AW18" s="22">
        <v>85</v>
      </c>
      <c r="AX18" s="22">
        <v>90</v>
      </c>
      <c r="AY18" s="22">
        <v>95</v>
      </c>
      <c r="AZ18" s="22">
        <v>100</v>
      </c>
      <c r="BA18" s="22">
        <v>100</v>
      </c>
      <c r="BB18" s="22">
        <v>100</v>
      </c>
      <c r="BC18" s="22">
        <v>100</v>
      </c>
      <c r="BD18" s="22">
        <v>100</v>
      </c>
      <c r="BE18" s="22">
        <v>100</v>
      </c>
      <c r="BF18" s="22">
        <v>100</v>
      </c>
      <c r="BG18" s="22">
        <v>100</v>
      </c>
      <c r="BH18" s="22">
        <v>100</v>
      </c>
      <c r="BI18" s="22">
        <v>100</v>
      </c>
      <c r="BJ18" s="22">
        <v>100</v>
      </c>
      <c r="BK18" s="22">
        <v>100</v>
      </c>
      <c r="BL18" s="44">
        <v>100</v>
      </c>
      <c r="BM18" s="44">
        <v>100</v>
      </c>
      <c r="BN18" s="44">
        <v>100</v>
      </c>
      <c r="BO18" s="44">
        <v>100</v>
      </c>
      <c r="BP18" s="44">
        <v>100</v>
      </c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>
        <v>325</v>
      </c>
      <c r="CL18" s="50">
        <v>475</v>
      </c>
      <c r="CN18" s="6"/>
      <c r="CO18" s="6"/>
      <c r="CP18" s="6" t="s">
        <v>8</v>
      </c>
      <c r="CQ18" s="6"/>
      <c r="CR18" s="6">
        <f>IF(CR26=CQ26,1,0)</f>
        <v>1</v>
      </c>
      <c r="CS18" s="6"/>
      <c r="CT18" s="6"/>
    </row>
    <row r="19" spans="28:98" ht="39.75" hidden="1" customHeight="1" x14ac:dyDescent="0.3">
      <c r="AB19" s="68"/>
      <c r="AC19" s="68"/>
      <c r="AD19" s="68"/>
      <c r="AE19" s="68"/>
      <c r="AF19" s="68"/>
      <c r="AG19" s="68"/>
      <c r="AH19" s="68"/>
      <c r="AI19" s="68"/>
      <c r="AJ19" s="91" t="s">
        <v>87</v>
      </c>
      <c r="AK19" s="10"/>
      <c r="AL19" s="49">
        <v>325</v>
      </c>
      <c r="AM19" s="49">
        <v>475</v>
      </c>
      <c r="AN19" s="106">
        <v>11</v>
      </c>
      <c r="AO19" s="22">
        <v>-75</v>
      </c>
      <c r="AP19" s="22">
        <v>-75</v>
      </c>
      <c r="AQ19" s="22">
        <v>-75</v>
      </c>
      <c r="AR19" s="22">
        <v>-75</v>
      </c>
      <c r="AS19" s="22">
        <v>-75</v>
      </c>
      <c r="AT19" s="22">
        <v>75</v>
      </c>
      <c r="AU19" s="22">
        <v>80</v>
      </c>
      <c r="AV19" s="22">
        <v>85</v>
      </c>
      <c r="AW19" s="22">
        <v>90</v>
      </c>
      <c r="AX19" s="22">
        <v>95</v>
      </c>
      <c r="AY19" s="22">
        <v>100</v>
      </c>
      <c r="AZ19" s="22">
        <v>100</v>
      </c>
      <c r="BA19" s="22">
        <v>100</v>
      </c>
      <c r="BB19" s="22">
        <v>100</v>
      </c>
      <c r="BC19" s="22">
        <v>100</v>
      </c>
      <c r="BD19" s="22">
        <v>100</v>
      </c>
      <c r="BE19" s="22">
        <v>100</v>
      </c>
      <c r="BF19" s="22">
        <v>100</v>
      </c>
      <c r="BG19" s="22">
        <v>100</v>
      </c>
      <c r="BH19" s="22">
        <v>100</v>
      </c>
      <c r="BI19" s="22">
        <v>100</v>
      </c>
      <c r="BJ19" s="22">
        <v>100</v>
      </c>
      <c r="BK19" s="22">
        <v>100</v>
      </c>
      <c r="BL19" s="44">
        <v>100</v>
      </c>
      <c r="BM19" s="44">
        <v>100</v>
      </c>
      <c r="BN19" s="44">
        <v>100</v>
      </c>
      <c r="BO19" s="44">
        <v>100</v>
      </c>
      <c r="BP19" s="44">
        <v>100</v>
      </c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>
        <v>335</v>
      </c>
      <c r="CL19" s="50">
        <v>485</v>
      </c>
      <c r="CN19" s="6"/>
      <c r="CO19" s="6"/>
      <c r="CP19" s="6" t="s">
        <v>9</v>
      </c>
      <c r="CQ19" s="6"/>
      <c r="CR19" s="6">
        <f>IF(CR27=CQ27,1,0)</f>
        <v>0</v>
      </c>
      <c r="CS19" s="6"/>
      <c r="CT19" s="6"/>
    </row>
    <row r="20" spans="28:98" ht="11.25" hidden="1" customHeight="1" x14ac:dyDescent="0.3">
      <c r="AB20" s="68"/>
      <c r="AC20" s="68"/>
      <c r="AD20" s="68"/>
      <c r="AE20" s="68"/>
      <c r="AF20" s="68"/>
      <c r="AG20" s="68"/>
      <c r="AH20" s="68"/>
      <c r="AI20" s="68"/>
      <c r="AJ20" s="7"/>
      <c r="AK20" s="10"/>
      <c r="AL20" s="49">
        <v>335</v>
      </c>
      <c r="AM20" s="49">
        <v>485</v>
      </c>
      <c r="AN20" s="106">
        <v>10.5</v>
      </c>
      <c r="AO20" s="22">
        <v>-75</v>
      </c>
      <c r="AP20" s="22">
        <v>-75</v>
      </c>
      <c r="AQ20" s="22">
        <v>-75</v>
      </c>
      <c r="AR20" s="22">
        <v>-75</v>
      </c>
      <c r="AS20" s="22">
        <v>75</v>
      </c>
      <c r="AT20" s="22">
        <v>80</v>
      </c>
      <c r="AU20" s="22">
        <v>85</v>
      </c>
      <c r="AV20" s="22">
        <v>90</v>
      </c>
      <c r="AW20" s="22">
        <v>95</v>
      </c>
      <c r="AX20" s="22">
        <v>95</v>
      </c>
      <c r="AY20" s="22">
        <v>100</v>
      </c>
      <c r="AZ20" s="22">
        <v>100</v>
      </c>
      <c r="BA20" s="22">
        <v>100</v>
      </c>
      <c r="BB20" s="22">
        <v>100</v>
      </c>
      <c r="BC20" s="22">
        <v>100</v>
      </c>
      <c r="BD20" s="22">
        <v>100</v>
      </c>
      <c r="BE20" s="22">
        <v>100</v>
      </c>
      <c r="BF20" s="22">
        <v>100</v>
      </c>
      <c r="BG20" s="22">
        <v>100</v>
      </c>
      <c r="BH20" s="22">
        <v>100</v>
      </c>
      <c r="BI20" s="22">
        <v>100</v>
      </c>
      <c r="BJ20" s="22">
        <v>100</v>
      </c>
      <c r="BK20" s="22">
        <v>100</v>
      </c>
      <c r="BL20" s="44">
        <v>100</v>
      </c>
      <c r="BM20" s="44">
        <v>100</v>
      </c>
      <c r="BN20" s="44">
        <v>100</v>
      </c>
      <c r="BO20" s="44">
        <v>100</v>
      </c>
      <c r="BP20" s="44">
        <v>100</v>
      </c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>
        <v>350</v>
      </c>
      <c r="CL20" s="50">
        <v>500</v>
      </c>
      <c r="CN20" s="6"/>
      <c r="CO20" s="6"/>
      <c r="CP20" s="6" t="s">
        <v>10</v>
      </c>
      <c r="CQ20" s="6"/>
      <c r="CR20" s="6"/>
      <c r="CS20" s="6"/>
      <c r="CT20" s="6"/>
    </row>
    <row r="21" spans="28:98" ht="39.75" hidden="1" customHeight="1" x14ac:dyDescent="0.3">
      <c r="AB21" s="68"/>
      <c r="AC21" s="68"/>
      <c r="AD21" s="68"/>
      <c r="AE21" s="68"/>
      <c r="AF21" s="68"/>
      <c r="AG21" s="68"/>
      <c r="AH21" s="68"/>
      <c r="AI21" s="68"/>
      <c r="AJ21" s="7"/>
      <c r="AK21" s="10"/>
      <c r="AL21" s="49">
        <v>350</v>
      </c>
      <c r="AM21" s="49">
        <v>500</v>
      </c>
      <c r="AN21" s="106">
        <v>10</v>
      </c>
      <c r="AO21" s="27">
        <v>-75</v>
      </c>
      <c r="AP21" s="27">
        <v>-75</v>
      </c>
      <c r="AQ21" s="27">
        <v>-75</v>
      </c>
      <c r="AR21" s="27">
        <v>-75</v>
      </c>
      <c r="AS21" s="22">
        <v>80</v>
      </c>
      <c r="AT21" s="22">
        <v>80</v>
      </c>
      <c r="AU21" s="22">
        <v>85</v>
      </c>
      <c r="AV21" s="22">
        <v>90</v>
      </c>
      <c r="AW21" s="22">
        <v>95</v>
      </c>
      <c r="AX21" s="22">
        <v>100</v>
      </c>
      <c r="AY21" s="22">
        <v>100</v>
      </c>
      <c r="AZ21" s="22">
        <v>100</v>
      </c>
      <c r="BA21" s="22">
        <v>100</v>
      </c>
      <c r="BB21" s="22">
        <v>100</v>
      </c>
      <c r="BC21" s="22">
        <v>100</v>
      </c>
      <c r="BD21" s="22">
        <v>100</v>
      </c>
      <c r="BE21" s="22">
        <v>100</v>
      </c>
      <c r="BF21" s="22">
        <v>100</v>
      </c>
      <c r="BG21" s="22">
        <v>100</v>
      </c>
      <c r="BH21" s="22">
        <v>100</v>
      </c>
      <c r="BI21" s="22">
        <v>100</v>
      </c>
      <c r="BJ21" s="22">
        <v>100</v>
      </c>
      <c r="BK21" s="22">
        <v>100</v>
      </c>
      <c r="BL21" s="44">
        <v>100</v>
      </c>
      <c r="BM21" s="44">
        <v>100</v>
      </c>
      <c r="BN21" s="44">
        <v>100</v>
      </c>
      <c r="BO21" s="44">
        <v>100</v>
      </c>
      <c r="BP21" s="44">
        <v>100</v>
      </c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>
        <v>360</v>
      </c>
      <c r="CL21" s="50">
        <v>510</v>
      </c>
      <c r="CN21" s="28"/>
      <c r="CO21" s="38" t="s">
        <v>16</v>
      </c>
      <c r="CP21" s="34" t="s">
        <v>17</v>
      </c>
      <c r="CQ21" s="34"/>
      <c r="CR21" s="29">
        <v>1</v>
      </c>
      <c r="CS21" s="29" t="s">
        <v>18</v>
      </c>
      <c r="CT21" s="29">
        <v>1</v>
      </c>
    </row>
    <row r="22" spans="28:98" ht="39.75" hidden="1" customHeight="1" x14ac:dyDescent="0.3">
      <c r="AB22" s="68"/>
      <c r="AC22" s="68"/>
      <c r="AD22" s="68"/>
      <c r="AE22" s="68"/>
      <c r="AF22" s="68"/>
      <c r="AG22" s="68"/>
      <c r="AH22" s="68"/>
      <c r="AI22" s="68"/>
      <c r="AJ22" s="9"/>
      <c r="AK22" s="10"/>
      <c r="AL22" s="49">
        <v>360</v>
      </c>
      <c r="AM22" s="49">
        <v>510</v>
      </c>
      <c r="AN22" s="106">
        <v>9.5</v>
      </c>
      <c r="AO22" s="27">
        <v>-75</v>
      </c>
      <c r="AP22" s="27">
        <v>-75</v>
      </c>
      <c r="AQ22" s="27">
        <v>-75</v>
      </c>
      <c r="AR22" s="22">
        <v>75</v>
      </c>
      <c r="AS22" s="22">
        <v>85</v>
      </c>
      <c r="AT22" s="22">
        <v>90</v>
      </c>
      <c r="AU22" s="22">
        <v>100</v>
      </c>
      <c r="AV22" s="22">
        <v>100</v>
      </c>
      <c r="AW22" s="22">
        <v>100</v>
      </c>
      <c r="AX22" s="22">
        <v>100</v>
      </c>
      <c r="AY22" s="22">
        <v>100</v>
      </c>
      <c r="AZ22" s="22">
        <v>100</v>
      </c>
      <c r="BA22" s="22">
        <v>100</v>
      </c>
      <c r="BB22" s="22">
        <v>100</v>
      </c>
      <c r="BC22" s="22">
        <v>100</v>
      </c>
      <c r="BD22" s="22">
        <v>100</v>
      </c>
      <c r="BE22" s="22">
        <v>100</v>
      </c>
      <c r="BF22" s="22">
        <v>100</v>
      </c>
      <c r="BG22" s="22">
        <v>100</v>
      </c>
      <c r="BH22" s="22">
        <v>100</v>
      </c>
      <c r="BI22" s="22">
        <v>100</v>
      </c>
      <c r="BJ22" s="22">
        <v>100</v>
      </c>
      <c r="BK22" s="22">
        <v>100</v>
      </c>
      <c r="BL22" s="44">
        <v>100</v>
      </c>
      <c r="BM22" s="44">
        <v>100</v>
      </c>
      <c r="BN22" s="44">
        <v>100</v>
      </c>
      <c r="BO22" s="44">
        <v>100</v>
      </c>
      <c r="BP22" s="44">
        <v>100</v>
      </c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>
        <v>375</v>
      </c>
      <c r="CL22" s="50">
        <v>525</v>
      </c>
      <c r="CN22" s="30"/>
      <c r="CO22" s="38"/>
      <c r="CP22" s="31" t="s">
        <v>20</v>
      </c>
      <c r="CQ22" s="31" t="s">
        <v>15</v>
      </c>
      <c r="CR22" s="31" t="s">
        <v>21</v>
      </c>
      <c r="CS22" s="31" t="s">
        <v>19</v>
      </c>
      <c r="CT22" s="31" t="s">
        <v>25</v>
      </c>
    </row>
    <row r="23" spans="28:98" ht="39.75" hidden="1" customHeight="1" x14ac:dyDescent="0.3">
      <c r="AB23" s="68"/>
      <c r="AC23" s="68"/>
      <c r="AD23" s="68"/>
      <c r="AE23" s="68"/>
      <c r="AF23" s="68"/>
      <c r="AG23" s="68"/>
      <c r="AH23" s="68"/>
      <c r="AI23" s="68"/>
      <c r="AJ23" s="7"/>
      <c r="AK23" s="10">
        <f>MATCH(AD31,$AO$4:$BP$4,0)</f>
        <v>7</v>
      </c>
      <c r="AL23" s="49">
        <v>375</v>
      </c>
      <c r="AM23" s="49">
        <v>525</v>
      </c>
      <c r="AN23" s="106">
        <v>9</v>
      </c>
      <c r="AO23" s="27">
        <v>-75</v>
      </c>
      <c r="AP23" s="27">
        <v>-75</v>
      </c>
      <c r="AQ23" s="22">
        <v>80</v>
      </c>
      <c r="AR23" s="22">
        <v>90</v>
      </c>
      <c r="AS23" s="22">
        <v>100</v>
      </c>
      <c r="AT23" s="22">
        <v>100</v>
      </c>
      <c r="AU23" s="22">
        <v>100</v>
      </c>
      <c r="AV23" s="22">
        <v>100</v>
      </c>
      <c r="AW23" s="22">
        <v>100</v>
      </c>
      <c r="AX23" s="22">
        <v>100</v>
      </c>
      <c r="AY23" s="22">
        <v>100</v>
      </c>
      <c r="AZ23" s="22">
        <v>100</v>
      </c>
      <c r="BA23" s="22">
        <v>100</v>
      </c>
      <c r="BB23" s="22">
        <v>100</v>
      </c>
      <c r="BC23" s="22">
        <v>100</v>
      </c>
      <c r="BD23" s="22">
        <v>100</v>
      </c>
      <c r="BE23" s="22">
        <v>100</v>
      </c>
      <c r="BF23" s="22">
        <v>100</v>
      </c>
      <c r="BG23" s="22">
        <v>100</v>
      </c>
      <c r="BH23" s="22">
        <v>100</v>
      </c>
      <c r="BI23" s="22">
        <v>100</v>
      </c>
      <c r="BJ23" s="22">
        <v>100</v>
      </c>
      <c r="BK23" s="22">
        <v>100</v>
      </c>
      <c r="BL23" s="44">
        <v>100</v>
      </c>
      <c r="BM23" s="44">
        <v>100</v>
      </c>
      <c r="BN23" s="44">
        <v>100</v>
      </c>
      <c r="BO23" s="44">
        <v>100</v>
      </c>
      <c r="BP23" s="44">
        <v>100</v>
      </c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>
        <v>385</v>
      </c>
      <c r="CL23" s="50">
        <v>535</v>
      </c>
      <c r="CN23" s="32" t="s">
        <v>13</v>
      </c>
      <c r="CO23" s="34"/>
      <c r="CP23" s="29">
        <v>425</v>
      </c>
      <c r="CQ23" s="29">
        <v>100</v>
      </c>
      <c r="CR23" s="29">
        <f>IF(CR21=1,INDEX($AO$5:$BP$25,$AK$24,$AK$23),"")</f>
        <v>-75</v>
      </c>
      <c r="CS23" s="29">
        <v>95</v>
      </c>
      <c r="CT23" s="29" t="str">
        <f>IF(AND($CT$21=1,CS23&lt;=CR23),"1","0")</f>
        <v>0</v>
      </c>
    </row>
    <row r="24" spans="28:98" ht="39.75" hidden="1" customHeight="1" x14ac:dyDescent="0.3">
      <c r="AB24" s="68"/>
      <c r="AC24" s="68"/>
      <c r="AD24" s="68"/>
      <c r="AE24" s="68"/>
      <c r="AF24" s="68"/>
      <c r="AG24" s="68"/>
      <c r="AH24" s="68"/>
      <c r="AI24" s="68"/>
      <c r="AJ24" s="7"/>
      <c r="AK24" s="10">
        <f>MATCH(AE17,$AN$5:$AN$25,0)</f>
        <v>12</v>
      </c>
      <c r="AL24" s="49">
        <v>385</v>
      </c>
      <c r="AM24" s="49">
        <v>535</v>
      </c>
      <c r="AN24" s="106">
        <v>8.5</v>
      </c>
      <c r="AO24" s="27">
        <v>-75</v>
      </c>
      <c r="AP24" s="22">
        <v>75</v>
      </c>
      <c r="AQ24" s="22">
        <v>85</v>
      </c>
      <c r="AR24" s="22">
        <v>95</v>
      </c>
      <c r="AS24" s="22">
        <v>100</v>
      </c>
      <c r="AT24" s="22">
        <v>100</v>
      </c>
      <c r="AU24" s="22">
        <v>100</v>
      </c>
      <c r="AV24" s="22">
        <v>100</v>
      </c>
      <c r="AW24" s="22">
        <v>100</v>
      </c>
      <c r="AX24" s="22">
        <v>100</v>
      </c>
      <c r="AY24" s="22">
        <v>100</v>
      </c>
      <c r="AZ24" s="22">
        <v>100</v>
      </c>
      <c r="BA24" s="22">
        <v>100</v>
      </c>
      <c r="BB24" s="22">
        <v>100</v>
      </c>
      <c r="BC24" s="22">
        <v>100</v>
      </c>
      <c r="BD24" s="22">
        <v>100</v>
      </c>
      <c r="BE24" s="22">
        <v>100</v>
      </c>
      <c r="BF24" s="22">
        <v>100</v>
      </c>
      <c r="BG24" s="22">
        <v>100</v>
      </c>
      <c r="BH24" s="22">
        <v>100</v>
      </c>
      <c r="BI24" s="22">
        <v>100</v>
      </c>
      <c r="BJ24" s="22">
        <v>100</v>
      </c>
      <c r="BK24" s="22">
        <v>100</v>
      </c>
      <c r="BL24" s="44">
        <v>100</v>
      </c>
      <c r="BM24" s="44">
        <v>100</v>
      </c>
      <c r="BN24" s="44">
        <v>100</v>
      </c>
      <c r="BO24" s="44">
        <v>100</v>
      </c>
      <c r="BP24" s="44">
        <v>100</v>
      </c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>
        <v>400</v>
      </c>
      <c r="CL24" s="50">
        <v>550</v>
      </c>
      <c r="CN24" s="29" t="s">
        <v>14</v>
      </c>
      <c r="CO24" s="34"/>
      <c r="CP24" s="29"/>
      <c r="CQ24" s="29"/>
      <c r="CR24" s="29"/>
      <c r="CS24" s="29">
        <v>90</v>
      </c>
      <c r="CT24" s="29"/>
    </row>
    <row r="25" spans="28:98" ht="7.5" customHeight="1" x14ac:dyDescent="0.3">
      <c r="AB25" s="68"/>
      <c r="AC25" s="74"/>
      <c r="AD25" s="74"/>
      <c r="AE25" s="74"/>
      <c r="AF25" s="74"/>
      <c r="AG25" s="68"/>
      <c r="AH25" s="68"/>
      <c r="AI25" s="68"/>
      <c r="AJ25" s="7"/>
      <c r="AK25" s="10"/>
      <c r="AL25" s="49">
        <v>400</v>
      </c>
      <c r="AM25" s="49">
        <v>550</v>
      </c>
      <c r="AN25" s="106">
        <v>8</v>
      </c>
      <c r="AO25" s="22">
        <v>75</v>
      </c>
      <c r="AP25" s="22">
        <v>80</v>
      </c>
      <c r="AQ25" s="22">
        <v>90</v>
      </c>
      <c r="AR25" s="22">
        <v>100</v>
      </c>
      <c r="AS25" s="22">
        <v>100</v>
      </c>
      <c r="AT25" s="22">
        <v>100</v>
      </c>
      <c r="AU25" s="22">
        <v>100</v>
      </c>
      <c r="AV25" s="22">
        <v>100</v>
      </c>
      <c r="AW25" s="22">
        <v>100</v>
      </c>
      <c r="AX25" s="22">
        <v>100</v>
      </c>
      <c r="AY25" s="22">
        <v>100</v>
      </c>
      <c r="AZ25" s="22">
        <v>100</v>
      </c>
      <c r="BA25" s="22">
        <v>100</v>
      </c>
      <c r="BB25" s="22">
        <v>100</v>
      </c>
      <c r="BC25" s="22">
        <v>100</v>
      </c>
      <c r="BD25" s="22">
        <v>100</v>
      </c>
      <c r="BE25" s="22">
        <v>100</v>
      </c>
      <c r="BF25" s="22">
        <v>100</v>
      </c>
      <c r="BG25" s="22">
        <v>100</v>
      </c>
      <c r="BH25" s="22">
        <v>100</v>
      </c>
      <c r="BI25" s="22">
        <v>100</v>
      </c>
      <c r="BJ25" s="22">
        <v>100</v>
      </c>
      <c r="BK25" s="22">
        <v>100</v>
      </c>
      <c r="BL25" s="44">
        <v>100</v>
      </c>
      <c r="BM25" s="44">
        <v>100</v>
      </c>
      <c r="BN25" s="44">
        <v>100</v>
      </c>
      <c r="BO25" s="44">
        <v>100</v>
      </c>
      <c r="BP25" s="44">
        <v>100</v>
      </c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>
        <v>410</v>
      </c>
      <c r="CL25" s="50">
        <v>560</v>
      </c>
      <c r="CN25" s="29" t="s">
        <v>14</v>
      </c>
      <c r="CO25" s="34"/>
      <c r="CP25" s="29"/>
      <c r="CQ25" s="29"/>
      <c r="CR25" s="29"/>
      <c r="CS25" s="29">
        <v>90</v>
      </c>
      <c r="CT25" s="29"/>
    </row>
    <row r="26" spans="28:98" ht="0.75" customHeight="1" thickBot="1" x14ac:dyDescent="0.35">
      <c r="AB26" s="68"/>
      <c r="AC26" s="217"/>
      <c r="AD26" s="217"/>
      <c r="AE26" s="217"/>
      <c r="AF26" s="217"/>
      <c r="AG26" s="217"/>
      <c r="AH26" s="217"/>
      <c r="AI26" s="68"/>
      <c r="AJ26" s="7"/>
      <c r="AK26" s="10"/>
      <c r="AL26" s="49">
        <v>410</v>
      </c>
      <c r="AM26" s="49">
        <v>560</v>
      </c>
      <c r="AN26" s="7" t="s">
        <v>5</v>
      </c>
      <c r="AO26" s="7">
        <v>300</v>
      </c>
      <c r="AP26" s="7">
        <v>310</v>
      </c>
      <c r="AQ26" s="7">
        <v>325</v>
      </c>
      <c r="AR26" s="7">
        <v>335</v>
      </c>
      <c r="AS26" s="7">
        <v>350</v>
      </c>
      <c r="AT26" s="7">
        <v>360</v>
      </c>
      <c r="AU26" s="7">
        <v>375</v>
      </c>
      <c r="AV26" s="7">
        <v>385</v>
      </c>
      <c r="AW26" s="7">
        <v>400</v>
      </c>
      <c r="AX26" s="7">
        <v>410</v>
      </c>
      <c r="AY26" s="7">
        <v>425</v>
      </c>
      <c r="AZ26" s="7">
        <v>435</v>
      </c>
      <c r="BA26" s="7">
        <v>450</v>
      </c>
      <c r="BB26" s="7">
        <v>460</v>
      </c>
      <c r="BC26" s="7">
        <v>475</v>
      </c>
      <c r="BD26" s="7">
        <v>485</v>
      </c>
      <c r="BE26" s="7">
        <v>500</v>
      </c>
      <c r="BF26" s="7">
        <v>510</v>
      </c>
      <c r="BG26" s="7">
        <v>525</v>
      </c>
      <c r="BH26" s="7">
        <v>535</v>
      </c>
      <c r="BI26" s="7">
        <v>550</v>
      </c>
      <c r="BJ26" s="7">
        <v>560</v>
      </c>
      <c r="BK26" s="7">
        <v>575</v>
      </c>
      <c r="BL26" s="10">
        <v>585</v>
      </c>
      <c r="BM26" s="10">
        <v>600</v>
      </c>
      <c r="BN26" s="10">
        <v>610</v>
      </c>
      <c r="BO26" s="10">
        <v>625</v>
      </c>
      <c r="BP26" s="10">
        <v>635</v>
      </c>
      <c r="BQ26" s="10">
        <v>650</v>
      </c>
      <c r="BR26" s="10">
        <v>660</v>
      </c>
      <c r="BS26" s="10">
        <v>675</v>
      </c>
      <c r="BT26" s="10">
        <v>685</v>
      </c>
      <c r="BU26" s="10">
        <v>700</v>
      </c>
      <c r="BV26" s="10">
        <v>710</v>
      </c>
      <c r="BW26" s="10">
        <v>725</v>
      </c>
      <c r="BX26" s="10">
        <v>735</v>
      </c>
      <c r="BY26" s="10">
        <v>750</v>
      </c>
      <c r="BZ26" s="10">
        <v>760</v>
      </c>
      <c r="CA26" s="10">
        <v>775</v>
      </c>
      <c r="CB26" s="10">
        <v>785</v>
      </c>
      <c r="CC26" s="10">
        <v>800</v>
      </c>
      <c r="CD26" s="10">
        <v>810</v>
      </c>
      <c r="CE26" s="10">
        <v>825</v>
      </c>
      <c r="CF26" s="10">
        <v>835</v>
      </c>
      <c r="CG26" s="10">
        <v>850</v>
      </c>
      <c r="CH26" s="10">
        <v>860</v>
      </c>
      <c r="CI26" s="10">
        <v>875</v>
      </c>
      <c r="CJ26" s="10">
        <v>900</v>
      </c>
      <c r="CK26" s="10">
        <v>425</v>
      </c>
      <c r="CL26" s="50">
        <v>575</v>
      </c>
      <c r="CN26" s="29" t="s">
        <v>14</v>
      </c>
      <c r="CO26" s="34"/>
      <c r="CP26" s="29"/>
      <c r="CQ26" s="29"/>
      <c r="CR26" s="29"/>
      <c r="CS26" s="29">
        <v>90</v>
      </c>
      <c r="CT26" s="29"/>
    </row>
    <row r="27" spans="28:98" ht="18.75" hidden="1" customHeight="1" x14ac:dyDescent="0.3">
      <c r="AB27" s="68"/>
      <c r="AC27" s="68"/>
      <c r="AD27" s="68"/>
      <c r="AE27" s="68"/>
      <c r="AF27" s="68"/>
      <c r="AG27" s="68"/>
      <c r="AH27" s="68"/>
      <c r="AI27" s="68"/>
      <c r="AJ27" s="7"/>
      <c r="AK27" s="10">
        <f>MATCH(AD32,$AO$26:$CJ$26,0)</f>
        <v>15</v>
      </c>
      <c r="AL27" s="49">
        <v>425</v>
      </c>
      <c r="AM27" s="49">
        <v>575</v>
      </c>
      <c r="AN27" s="106">
        <v>18</v>
      </c>
      <c r="AO27" s="7">
        <v>-75</v>
      </c>
      <c r="AP27" s="7">
        <v>-75</v>
      </c>
      <c r="AQ27" s="7">
        <v>-75</v>
      </c>
      <c r="AR27" s="7">
        <v>-75</v>
      </c>
      <c r="AS27" s="7">
        <v>-75</v>
      </c>
      <c r="AT27" s="7">
        <v>-75</v>
      </c>
      <c r="AU27" s="7">
        <v>-75</v>
      </c>
      <c r="AV27" s="7">
        <v>-75</v>
      </c>
      <c r="AW27" s="7">
        <v>-75</v>
      </c>
      <c r="AX27" s="7">
        <v>-75</v>
      </c>
      <c r="AY27" s="7">
        <v>-75</v>
      </c>
      <c r="AZ27" s="7">
        <v>-75</v>
      </c>
      <c r="BA27" s="7">
        <v>-75</v>
      </c>
      <c r="BB27" s="7">
        <v>-75</v>
      </c>
      <c r="BC27" s="7">
        <v>-75</v>
      </c>
      <c r="BD27" s="7">
        <v>-75</v>
      </c>
      <c r="BE27" s="7">
        <v>-75</v>
      </c>
      <c r="BF27" s="7">
        <v>-75</v>
      </c>
      <c r="BG27" s="7">
        <v>-75</v>
      </c>
      <c r="BH27" s="7">
        <v>-75</v>
      </c>
      <c r="BI27" s="7">
        <v>-75</v>
      </c>
      <c r="BJ27" s="7">
        <v>-75</v>
      </c>
      <c r="BK27" s="7">
        <v>-75</v>
      </c>
      <c r="BL27" s="10">
        <v>-75</v>
      </c>
      <c r="BM27" s="10">
        <v>-75</v>
      </c>
      <c r="BN27" s="10">
        <v>-75</v>
      </c>
      <c r="BO27" s="10">
        <v>-75</v>
      </c>
      <c r="BP27" s="10">
        <v>-75</v>
      </c>
      <c r="BQ27" s="10">
        <v>-75</v>
      </c>
      <c r="BR27" s="10">
        <v>-75</v>
      </c>
      <c r="BS27" s="10">
        <v>75</v>
      </c>
      <c r="BT27" s="10">
        <v>75</v>
      </c>
      <c r="BU27" s="10">
        <v>75</v>
      </c>
      <c r="BV27" s="10">
        <v>75</v>
      </c>
      <c r="BW27" s="10">
        <v>80</v>
      </c>
      <c r="BX27" s="10">
        <v>80</v>
      </c>
      <c r="BY27" s="10">
        <v>80</v>
      </c>
      <c r="BZ27" s="10">
        <v>85</v>
      </c>
      <c r="CA27" s="10">
        <v>85</v>
      </c>
      <c r="CB27" s="10">
        <v>85</v>
      </c>
      <c r="CC27" s="10">
        <v>85</v>
      </c>
      <c r="CD27" s="10">
        <v>90</v>
      </c>
      <c r="CE27" s="10">
        <v>90</v>
      </c>
      <c r="CF27" s="10">
        <v>90</v>
      </c>
      <c r="CG27" s="10">
        <v>95</v>
      </c>
      <c r="CH27" s="10">
        <v>95</v>
      </c>
      <c r="CI27" s="10">
        <v>95</v>
      </c>
      <c r="CJ27" s="10">
        <v>100</v>
      </c>
      <c r="CK27" s="10">
        <v>435</v>
      </c>
      <c r="CL27" s="50">
        <v>585</v>
      </c>
      <c r="CN27" s="29" t="s">
        <v>13</v>
      </c>
      <c r="CO27" s="34"/>
      <c r="CP27" s="29">
        <v>410</v>
      </c>
      <c r="CQ27" s="29">
        <v>95</v>
      </c>
      <c r="CR27" s="29">
        <f>IF(CR21=1,INDEX($AO$5:$BP$25,$AK$32,$AK$31),"")</f>
        <v>100</v>
      </c>
      <c r="CS27" s="29">
        <v>95</v>
      </c>
      <c r="CT27" s="29" t="str">
        <f>IF(AND($CT$21=1,CS27&lt;=CR27),"1","0")</f>
        <v>1</v>
      </c>
    </row>
    <row r="28" spans="28:98" ht="39.75" hidden="1" customHeight="1" x14ac:dyDescent="0.25">
      <c r="AB28" s="68"/>
      <c r="AC28" s="68"/>
      <c r="AD28" s="68"/>
      <c r="AE28" s="68"/>
      <c r="AF28" s="68"/>
      <c r="AG28" s="68"/>
      <c r="AH28" s="68"/>
      <c r="AI28" s="68"/>
      <c r="AJ28" s="7"/>
      <c r="AK28" s="10"/>
      <c r="AL28" s="49">
        <v>435</v>
      </c>
      <c r="AM28" s="49">
        <v>585</v>
      </c>
      <c r="AN28" s="106">
        <v>17.5</v>
      </c>
      <c r="AO28" s="7">
        <v>-75</v>
      </c>
      <c r="AP28" s="7">
        <v>-75</v>
      </c>
      <c r="AQ28" s="7">
        <v>-75</v>
      </c>
      <c r="AR28" s="7">
        <v>-75</v>
      </c>
      <c r="AS28" s="7">
        <v>-75</v>
      </c>
      <c r="AT28" s="7">
        <v>-75</v>
      </c>
      <c r="AU28" s="7">
        <v>-75</v>
      </c>
      <c r="AV28" s="7">
        <v>-75</v>
      </c>
      <c r="AW28" s="7">
        <v>-75</v>
      </c>
      <c r="AX28" s="7">
        <v>-75</v>
      </c>
      <c r="AY28" s="7">
        <v>-75</v>
      </c>
      <c r="AZ28" s="7">
        <v>-75</v>
      </c>
      <c r="BA28" s="7">
        <v>-75</v>
      </c>
      <c r="BB28" s="7">
        <v>-75</v>
      </c>
      <c r="BC28" s="7">
        <v>-75</v>
      </c>
      <c r="BD28" s="7">
        <v>-75</v>
      </c>
      <c r="BE28" s="7">
        <v>-75</v>
      </c>
      <c r="BF28" s="7">
        <v>-75</v>
      </c>
      <c r="BG28" s="7">
        <v>-75</v>
      </c>
      <c r="BH28" s="7">
        <v>-75</v>
      </c>
      <c r="BI28" s="7">
        <v>-75</v>
      </c>
      <c r="BJ28" s="7">
        <v>-75</v>
      </c>
      <c r="BK28" s="7">
        <v>-75</v>
      </c>
      <c r="BL28" s="10">
        <v>-75</v>
      </c>
      <c r="BM28" s="10">
        <v>-75</v>
      </c>
      <c r="BN28" s="10">
        <v>-75</v>
      </c>
      <c r="BO28" s="10">
        <v>-75</v>
      </c>
      <c r="BP28" s="10">
        <v>-75</v>
      </c>
      <c r="BQ28" s="10">
        <v>-75</v>
      </c>
      <c r="BR28" s="10">
        <v>75</v>
      </c>
      <c r="BS28" s="10">
        <v>75</v>
      </c>
      <c r="BT28" s="10">
        <v>75</v>
      </c>
      <c r="BU28" s="10">
        <v>80</v>
      </c>
      <c r="BV28" s="10">
        <v>80</v>
      </c>
      <c r="BW28" s="10">
        <v>80</v>
      </c>
      <c r="BX28" s="10">
        <v>80</v>
      </c>
      <c r="BY28" s="10">
        <v>85</v>
      </c>
      <c r="BZ28" s="10">
        <v>85</v>
      </c>
      <c r="CA28" s="10">
        <v>85</v>
      </c>
      <c r="CB28" s="10">
        <v>90</v>
      </c>
      <c r="CC28" s="10">
        <v>90</v>
      </c>
      <c r="CD28" s="10">
        <v>90</v>
      </c>
      <c r="CE28" s="10">
        <v>90</v>
      </c>
      <c r="CF28" s="10">
        <v>95</v>
      </c>
      <c r="CG28" s="10">
        <v>95</v>
      </c>
      <c r="CH28" s="10">
        <v>95</v>
      </c>
      <c r="CI28" s="10">
        <v>100</v>
      </c>
      <c r="CJ28" s="10">
        <v>100</v>
      </c>
      <c r="CK28" s="10">
        <v>450</v>
      </c>
      <c r="CL28" s="50">
        <v>600</v>
      </c>
    </row>
    <row r="29" spans="28:98" ht="39.75" hidden="1" customHeight="1" x14ac:dyDescent="0.25">
      <c r="AB29" s="68"/>
      <c r="AC29" s="68"/>
      <c r="AD29" s="68"/>
      <c r="AE29" s="68"/>
      <c r="AF29" s="68"/>
      <c r="AG29" s="68"/>
      <c r="AH29" s="68"/>
      <c r="AI29" s="68"/>
      <c r="AJ29" s="7"/>
      <c r="AK29" s="10"/>
      <c r="AL29" s="49">
        <v>450</v>
      </c>
      <c r="AM29" s="49">
        <v>600</v>
      </c>
      <c r="AN29" s="106">
        <v>17</v>
      </c>
      <c r="AO29" s="7">
        <v>-75</v>
      </c>
      <c r="AP29" s="7">
        <v>-75</v>
      </c>
      <c r="AQ29" s="7">
        <v>-75</v>
      </c>
      <c r="AR29" s="7">
        <v>-75</v>
      </c>
      <c r="AS29" s="7">
        <v>-75</v>
      </c>
      <c r="AT29" s="7">
        <v>-75</v>
      </c>
      <c r="AU29" s="7">
        <v>-75</v>
      </c>
      <c r="AV29" s="7">
        <v>-75</v>
      </c>
      <c r="AW29" s="7">
        <v>-75</v>
      </c>
      <c r="AX29" s="7">
        <v>-75</v>
      </c>
      <c r="AY29" s="7">
        <v>-75</v>
      </c>
      <c r="AZ29" s="7">
        <v>-75</v>
      </c>
      <c r="BA29" s="7">
        <v>-75</v>
      </c>
      <c r="BB29" s="7">
        <v>-75</v>
      </c>
      <c r="BC29" s="7">
        <v>-75</v>
      </c>
      <c r="BD29" s="7">
        <v>-75</v>
      </c>
      <c r="BE29" s="7">
        <v>-75</v>
      </c>
      <c r="BF29" s="7">
        <v>-75</v>
      </c>
      <c r="BG29" s="7">
        <v>-75</v>
      </c>
      <c r="BH29" s="7">
        <v>-75</v>
      </c>
      <c r="BI29" s="7">
        <v>-75</v>
      </c>
      <c r="BJ29" s="7">
        <v>-75</v>
      </c>
      <c r="BK29" s="7">
        <v>-75</v>
      </c>
      <c r="BL29" s="10">
        <v>-75</v>
      </c>
      <c r="BM29" s="10">
        <v>-75</v>
      </c>
      <c r="BN29" s="10">
        <v>-75</v>
      </c>
      <c r="BO29" s="10">
        <v>-75</v>
      </c>
      <c r="BP29" s="10">
        <v>75</v>
      </c>
      <c r="BQ29" s="10">
        <v>75</v>
      </c>
      <c r="BR29" s="10">
        <v>75</v>
      </c>
      <c r="BS29" s="10">
        <v>75</v>
      </c>
      <c r="BT29" s="10">
        <v>80</v>
      </c>
      <c r="BU29" s="10">
        <v>80</v>
      </c>
      <c r="BV29" s="10">
        <v>80</v>
      </c>
      <c r="BW29" s="10">
        <v>85</v>
      </c>
      <c r="BX29" s="10">
        <v>85</v>
      </c>
      <c r="BY29" s="10">
        <v>85</v>
      </c>
      <c r="BZ29" s="10">
        <v>90</v>
      </c>
      <c r="CA29" s="10">
        <v>90</v>
      </c>
      <c r="CB29" s="10">
        <v>90</v>
      </c>
      <c r="CC29" s="10">
        <v>90</v>
      </c>
      <c r="CD29" s="10">
        <v>95</v>
      </c>
      <c r="CE29" s="10">
        <v>95</v>
      </c>
      <c r="CF29" s="10">
        <v>95</v>
      </c>
      <c r="CG29" s="10">
        <v>100</v>
      </c>
      <c r="CH29" s="10">
        <v>100</v>
      </c>
      <c r="CI29" s="10">
        <v>100</v>
      </c>
      <c r="CJ29" s="10">
        <v>100</v>
      </c>
      <c r="CK29" s="10">
        <v>460</v>
      </c>
      <c r="CL29" s="50">
        <v>610</v>
      </c>
    </row>
    <row r="30" spans="28:98" ht="39.75" customHeight="1" thickBot="1" x14ac:dyDescent="0.3">
      <c r="AB30" s="68"/>
      <c r="AC30" s="95" t="s">
        <v>67</v>
      </c>
      <c r="AD30" s="100" t="s">
        <v>68</v>
      </c>
      <c r="AE30" s="237" t="s">
        <v>138</v>
      </c>
      <c r="AF30" s="238"/>
      <c r="AG30" s="238"/>
      <c r="AH30" s="239"/>
      <c r="AI30" s="68"/>
      <c r="AJ30" s="7"/>
      <c r="AK30" s="10"/>
      <c r="AL30" s="49">
        <v>460</v>
      </c>
      <c r="AM30" s="49">
        <v>610</v>
      </c>
      <c r="AN30" s="106">
        <v>16.5</v>
      </c>
      <c r="AO30" s="7">
        <v>-75</v>
      </c>
      <c r="AP30" s="7">
        <v>-75</v>
      </c>
      <c r="AQ30" s="7">
        <v>-75</v>
      </c>
      <c r="AR30" s="7">
        <v>-75</v>
      </c>
      <c r="AS30" s="7">
        <v>-75</v>
      </c>
      <c r="AT30" s="7">
        <v>-75</v>
      </c>
      <c r="AU30" s="7">
        <v>-75</v>
      </c>
      <c r="AV30" s="7">
        <v>-75</v>
      </c>
      <c r="AW30" s="7">
        <v>-75</v>
      </c>
      <c r="AX30" s="7">
        <v>-75</v>
      </c>
      <c r="AY30" s="7">
        <v>-75</v>
      </c>
      <c r="AZ30" s="7">
        <v>-75</v>
      </c>
      <c r="BA30" s="7">
        <v>-75</v>
      </c>
      <c r="BB30" s="7">
        <v>-75</v>
      </c>
      <c r="BC30" s="7">
        <v>-75</v>
      </c>
      <c r="BD30" s="7">
        <v>-75</v>
      </c>
      <c r="BE30" s="7">
        <v>-75</v>
      </c>
      <c r="BF30" s="7">
        <v>-75</v>
      </c>
      <c r="BG30" s="7">
        <v>-75</v>
      </c>
      <c r="BH30" s="7">
        <v>-75</v>
      </c>
      <c r="BI30" s="7">
        <v>-75</v>
      </c>
      <c r="BJ30" s="7">
        <v>-75</v>
      </c>
      <c r="BK30" s="7">
        <v>-75</v>
      </c>
      <c r="BL30" s="10">
        <v>-75</v>
      </c>
      <c r="BM30" s="10">
        <v>-75</v>
      </c>
      <c r="BN30" s="10">
        <v>-75</v>
      </c>
      <c r="BO30" s="10">
        <v>75</v>
      </c>
      <c r="BP30" s="10">
        <v>75</v>
      </c>
      <c r="BQ30" s="10">
        <v>75</v>
      </c>
      <c r="BR30" s="10">
        <v>80</v>
      </c>
      <c r="BS30" s="10">
        <v>80</v>
      </c>
      <c r="BT30" s="10">
        <v>80</v>
      </c>
      <c r="BU30" s="10">
        <v>85</v>
      </c>
      <c r="BV30" s="10">
        <v>85</v>
      </c>
      <c r="BW30" s="10">
        <v>85</v>
      </c>
      <c r="BX30" s="10">
        <v>90</v>
      </c>
      <c r="BY30" s="10">
        <v>90</v>
      </c>
      <c r="BZ30" s="10">
        <v>90</v>
      </c>
      <c r="CA30" s="10">
        <v>90</v>
      </c>
      <c r="CB30" s="10">
        <v>95</v>
      </c>
      <c r="CC30" s="10">
        <v>95</v>
      </c>
      <c r="CD30" s="10">
        <v>95</v>
      </c>
      <c r="CE30" s="10">
        <v>100</v>
      </c>
      <c r="CF30" s="10">
        <v>100</v>
      </c>
      <c r="CG30" s="10">
        <v>100</v>
      </c>
      <c r="CH30" s="10">
        <v>100</v>
      </c>
      <c r="CI30" s="10">
        <v>100</v>
      </c>
      <c r="CJ30" s="10">
        <v>100</v>
      </c>
      <c r="CK30" s="10">
        <v>475</v>
      </c>
      <c r="CL30" s="50">
        <v>625</v>
      </c>
    </row>
    <row r="31" spans="28:98" ht="39.950000000000003" customHeight="1" x14ac:dyDescent="0.25">
      <c r="AB31" s="68"/>
      <c r="AC31" s="102" t="s">
        <v>4</v>
      </c>
      <c r="AD31" s="150">
        <v>225</v>
      </c>
      <c r="AE31" s="210">
        <f>INDEX($AO$5:$BP$25,$AK$24,$AK$23)</f>
        <v>-75</v>
      </c>
      <c r="AF31" s="210"/>
      <c r="AG31" s="210"/>
      <c r="AH31" s="211"/>
      <c r="AI31" s="68"/>
      <c r="AJ31" s="7"/>
      <c r="AK31" s="10">
        <f>MATCH(CP27,$AO$4:$BP$4)</f>
        <v>22</v>
      </c>
      <c r="AL31" s="49">
        <v>475</v>
      </c>
      <c r="AM31" s="49">
        <v>625</v>
      </c>
      <c r="AN31" s="106">
        <v>16</v>
      </c>
      <c r="AO31" s="7">
        <v>-75</v>
      </c>
      <c r="AP31" s="7">
        <v>-75</v>
      </c>
      <c r="AQ31" s="7">
        <v>-75</v>
      </c>
      <c r="AR31" s="7">
        <v>-75</v>
      </c>
      <c r="AS31" s="7">
        <v>-75</v>
      </c>
      <c r="AT31" s="7">
        <v>-75</v>
      </c>
      <c r="AU31" s="7">
        <v>-75</v>
      </c>
      <c r="AV31" s="7">
        <v>-75</v>
      </c>
      <c r="AW31" s="7">
        <v>-75</v>
      </c>
      <c r="AX31" s="7">
        <v>-75</v>
      </c>
      <c r="AY31" s="7">
        <v>-75</v>
      </c>
      <c r="AZ31" s="7">
        <v>-75</v>
      </c>
      <c r="BA31" s="7">
        <v>-75</v>
      </c>
      <c r="BB31" s="7">
        <v>-75</v>
      </c>
      <c r="BC31" s="7">
        <v>-75</v>
      </c>
      <c r="BD31" s="7">
        <v>-75</v>
      </c>
      <c r="BE31" s="7">
        <v>-75</v>
      </c>
      <c r="BF31" s="7">
        <v>-75</v>
      </c>
      <c r="BG31" s="7">
        <v>-75</v>
      </c>
      <c r="BH31" s="7">
        <v>-75</v>
      </c>
      <c r="BI31" s="7">
        <v>-75</v>
      </c>
      <c r="BJ31" s="7">
        <v>-75</v>
      </c>
      <c r="BK31" s="7">
        <v>-75</v>
      </c>
      <c r="BL31" s="10">
        <v>-75</v>
      </c>
      <c r="BM31" s="10">
        <v>75</v>
      </c>
      <c r="BN31" s="10">
        <v>75</v>
      </c>
      <c r="BO31" s="10">
        <v>75</v>
      </c>
      <c r="BP31" s="10">
        <v>80</v>
      </c>
      <c r="BQ31" s="10">
        <v>80</v>
      </c>
      <c r="BR31" s="10">
        <v>80</v>
      </c>
      <c r="BS31" s="10">
        <v>80</v>
      </c>
      <c r="BT31" s="10">
        <v>85</v>
      </c>
      <c r="BU31" s="10">
        <v>85</v>
      </c>
      <c r="BV31" s="10">
        <v>85</v>
      </c>
      <c r="BW31" s="10">
        <v>90</v>
      </c>
      <c r="BX31" s="10">
        <v>90</v>
      </c>
      <c r="BY31" s="10">
        <v>90</v>
      </c>
      <c r="BZ31" s="10">
        <v>95</v>
      </c>
      <c r="CA31" s="10">
        <v>95</v>
      </c>
      <c r="CB31" s="10">
        <v>95</v>
      </c>
      <c r="CC31" s="10">
        <v>100</v>
      </c>
      <c r="CD31" s="10">
        <v>100</v>
      </c>
      <c r="CE31" s="10">
        <v>100</v>
      </c>
      <c r="CF31" s="10">
        <v>100</v>
      </c>
      <c r="CG31" s="10">
        <v>100</v>
      </c>
      <c r="CH31" s="10">
        <v>100</v>
      </c>
      <c r="CI31" s="10">
        <v>100</v>
      </c>
      <c r="CJ31" s="10">
        <v>100</v>
      </c>
      <c r="CK31" s="10">
        <v>485</v>
      </c>
      <c r="CL31" s="50">
        <v>635</v>
      </c>
    </row>
    <row r="32" spans="28:98" ht="39.950000000000003" customHeight="1" thickBot="1" x14ac:dyDescent="0.3">
      <c r="AB32" s="68"/>
      <c r="AC32" s="101" t="s">
        <v>5</v>
      </c>
      <c r="AD32" s="151">
        <v>475</v>
      </c>
      <c r="AE32" s="212">
        <f>INDEX($AO$27:$CJ$50,$AK$32,$AK$27)</f>
        <v>75</v>
      </c>
      <c r="AF32" s="212"/>
      <c r="AG32" s="212"/>
      <c r="AH32" s="213"/>
      <c r="AI32" s="68"/>
      <c r="AJ32" s="7"/>
      <c r="AK32" s="10">
        <f>MATCH(AE17,$AN$27:$AN$50,0)</f>
        <v>13</v>
      </c>
      <c r="AL32" s="55">
        <v>485</v>
      </c>
      <c r="AM32" s="55">
        <v>635</v>
      </c>
      <c r="AN32" s="52">
        <v>15.5</v>
      </c>
      <c r="AO32" s="51">
        <v>-75</v>
      </c>
      <c r="AP32" s="51">
        <v>-75</v>
      </c>
      <c r="AQ32" s="51">
        <v>-75</v>
      </c>
      <c r="AR32" s="51">
        <v>-75</v>
      </c>
      <c r="AS32" s="51">
        <v>-75</v>
      </c>
      <c r="AT32" s="51">
        <v>-75</v>
      </c>
      <c r="AU32" s="51">
        <v>-75</v>
      </c>
      <c r="AV32" s="51">
        <v>-75</v>
      </c>
      <c r="AW32" s="51">
        <v>-75</v>
      </c>
      <c r="AX32" s="51">
        <v>-75</v>
      </c>
      <c r="AY32" s="51">
        <v>-75</v>
      </c>
      <c r="AZ32" s="51">
        <v>-75</v>
      </c>
      <c r="BA32" s="51">
        <v>-75</v>
      </c>
      <c r="BB32" s="51">
        <v>-75</v>
      </c>
      <c r="BC32" s="51">
        <v>-75</v>
      </c>
      <c r="BD32" s="51">
        <v>-75</v>
      </c>
      <c r="BE32" s="51">
        <v>-75</v>
      </c>
      <c r="BF32" s="51">
        <v>-75</v>
      </c>
      <c r="BG32" s="51">
        <v>-75</v>
      </c>
      <c r="BH32" s="51">
        <v>-75</v>
      </c>
      <c r="BI32" s="51">
        <v>-75</v>
      </c>
      <c r="BJ32" s="51">
        <v>-75</v>
      </c>
      <c r="BK32" s="51">
        <v>-75</v>
      </c>
      <c r="BL32" s="53">
        <v>75</v>
      </c>
      <c r="BM32" s="53">
        <v>75</v>
      </c>
      <c r="BN32" s="53">
        <v>75</v>
      </c>
      <c r="BO32" s="53">
        <v>80</v>
      </c>
      <c r="BP32" s="53">
        <v>80</v>
      </c>
      <c r="BQ32" s="53">
        <v>80</v>
      </c>
      <c r="BR32" s="53">
        <v>85</v>
      </c>
      <c r="BS32" s="53">
        <v>85</v>
      </c>
      <c r="BT32" s="53">
        <v>85</v>
      </c>
      <c r="BU32" s="53">
        <v>90</v>
      </c>
      <c r="BV32" s="53">
        <v>90</v>
      </c>
      <c r="BW32" s="53">
        <v>90</v>
      </c>
      <c r="BX32" s="53">
        <v>95</v>
      </c>
      <c r="BY32" s="53">
        <v>95</v>
      </c>
      <c r="BZ32" s="53">
        <v>95</v>
      </c>
      <c r="CA32" s="53">
        <v>100</v>
      </c>
      <c r="CB32" s="53">
        <v>100</v>
      </c>
      <c r="CC32" s="53">
        <v>100</v>
      </c>
      <c r="CD32" s="53">
        <v>100</v>
      </c>
      <c r="CE32" s="53">
        <v>100</v>
      </c>
      <c r="CF32" s="53">
        <v>100</v>
      </c>
      <c r="CG32" s="53">
        <v>100</v>
      </c>
      <c r="CH32" s="53">
        <v>100</v>
      </c>
      <c r="CI32" s="53">
        <v>100</v>
      </c>
      <c r="CJ32" s="53">
        <v>100</v>
      </c>
      <c r="CK32" s="53"/>
      <c r="CL32" s="54">
        <v>650</v>
      </c>
    </row>
    <row r="33" spans="28:90" ht="18.75" customHeight="1" thickBot="1" x14ac:dyDescent="0.3">
      <c r="AB33" s="68"/>
      <c r="AC33" s="68"/>
      <c r="AD33" s="68"/>
      <c r="AE33" s="68"/>
      <c r="AF33" s="68"/>
      <c r="AG33" s="68"/>
      <c r="AH33" s="68"/>
      <c r="AI33" s="68"/>
      <c r="AJ33" s="7"/>
      <c r="AK33" s="10"/>
      <c r="AL33" s="10"/>
      <c r="AM33" s="49">
        <v>650</v>
      </c>
      <c r="AN33" s="106">
        <v>15</v>
      </c>
      <c r="AO33" s="7">
        <v>-75</v>
      </c>
      <c r="AP33" s="7">
        <v>-75</v>
      </c>
      <c r="AQ33" s="7">
        <v>-75</v>
      </c>
      <c r="AR33" s="7">
        <v>-75</v>
      </c>
      <c r="AS33" s="7">
        <v>-75</v>
      </c>
      <c r="AT33" s="7">
        <v>-75</v>
      </c>
      <c r="AU33" s="7">
        <v>-75</v>
      </c>
      <c r="AV33" s="7">
        <v>-75</v>
      </c>
      <c r="AW33" s="7">
        <v>-75</v>
      </c>
      <c r="AX33" s="7">
        <v>-75</v>
      </c>
      <c r="AY33" s="7">
        <v>-75</v>
      </c>
      <c r="AZ33" s="7">
        <v>-75</v>
      </c>
      <c r="BA33" s="7">
        <v>-75</v>
      </c>
      <c r="BB33" s="7">
        <v>-75</v>
      </c>
      <c r="BC33" s="7">
        <v>-75</v>
      </c>
      <c r="BD33" s="7">
        <v>-75</v>
      </c>
      <c r="BE33" s="7">
        <v>-75</v>
      </c>
      <c r="BF33" s="7">
        <v>-75</v>
      </c>
      <c r="BG33" s="7">
        <v>-75</v>
      </c>
      <c r="BH33" s="7">
        <v>-75</v>
      </c>
      <c r="BI33" s="7">
        <v>-75</v>
      </c>
      <c r="BJ33" s="7">
        <v>75</v>
      </c>
      <c r="BK33" s="7">
        <v>75</v>
      </c>
      <c r="BL33" s="10">
        <v>75</v>
      </c>
      <c r="BM33" s="10">
        <v>80</v>
      </c>
      <c r="BN33" s="10">
        <v>80</v>
      </c>
      <c r="BO33" s="10">
        <v>80</v>
      </c>
      <c r="BP33" s="10">
        <v>85</v>
      </c>
      <c r="BQ33" s="10">
        <v>85</v>
      </c>
      <c r="BR33" s="10">
        <v>85</v>
      </c>
      <c r="BS33" s="10">
        <v>90</v>
      </c>
      <c r="BT33" s="10">
        <v>90</v>
      </c>
      <c r="BU33" s="10">
        <v>90</v>
      </c>
      <c r="BV33" s="10">
        <v>95</v>
      </c>
      <c r="BW33" s="10">
        <v>95</v>
      </c>
      <c r="BX33" s="10">
        <v>95</v>
      </c>
      <c r="BY33" s="10">
        <v>100</v>
      </c>
      <c r="BZ33" s="10">
        <v>100</v>
      </c>
      <c r="CA33" s="10">
        <v>100</v>
      </c>
      <c r="CB33" s="10">
        <v>100</v>
      </c>
      <c r="CC33" s="10">
        <v>100</v>
      </c>
      <c r="CD33" s="10">
        <v>100</v>
      </c>
      <c r="CE33" s="10">
        <v>100</v>
      </c>
      <c r="CF33" s="10">
        <v>100</v>
      </c>
      <c r="CG33" s="10">
        <v>100</v>
      </c>
      <c r="CH33" s="10">
        <v>100</v>
      </c>
      <c r="CI33" s="10">
        <v>100</v>
      </c>
      <c r="CJ33" s="10">
        <v>100</v>
      </c>
      <c r="CK33" s="10"/>
      <c r="CL33" s="50">
        <v>660</v>
      </c>
    </row>
    <row r="34" spans="28:90" ht="39.950000000000003" customHeight="1" x14ac:dyDescent="0.25">
      <c r="AB34" s="240" t="s">
        <v>142</v>
      </c>
      <c r="AC34" s="240"/>
      <c r="AD34" s="240"/>
      <c r="AE34" s="240"/>
      <c r="AF34" s="240"/>
      <c r="AG34" s="240"/>
      <c r="AH34" s="240"/>
      <c r="AI34" s="240"/>
      <c r="AJ34" s="7"/>
      <c r="AK34" s="64" t="s">
        <v>48</v>
      </c>
      <c r="AL34" s="62" t="s">
        <v>37</v>
      </c>
      <c r="AM34" s="49">
        <v>660</v>
      </c>
      <c r="AN34" s="106">
        <v>14.5</v>
      </c>
      <c r="AO34" s="7">
        <v>-75</v>
      </c>
      <c r="AP34" s="7">
        <v>-75</v>
      </c>
      <c r="AQ34" s="7">
        <v>-75</v>
      </c>
      <c r="AR34" s="7">
        <v>-75</v>
      </c>
      <c r="AS34" s="7">
        <v>-75</v>
      </c>
      <c r="AT34" s="7">
        <v>-75</v>
      </c>
      <c r="AU34" s="7">
        <v>-75</v>
      </c>
      <c r="AV34" s="7">
        <v>-75</v>
      </c>
      <c r="AW34" s="7">
        <v>-75</v>
      </c>
      <c r="AX34" s="7">
        <v>-75</v>
      </c>
      <c r="AY34" s="7">
        <v>-75</v>
      </c>
      <c r="AZ34" s="7">
        <v>-75</v>
      </c>
      <c r="BA34" s="7">
        <v>-75</v>
      </c>
      <c r="BB34" s="7">
        <v>-75</v>
      </c>
      <c r="BC34" s="7">
        <v>-75</v>
      </c>
      <c r="BD34" s="7">
        <v>-75</v>
      </c>
      <c r="BE34" s="7">
        <v>-75</v>
      </c>
      <c r="BF34" s="7">
        <v>-75</v>
      </c>
      <c r="BG34" s="7">
        <v>-75</v>
      </c>
      <c r="BH34" s="7">
        <v>-75</v>
      </c>
      <c r="BI34" s="7">
        <v>75</v>
      </c>
      <c r="BJ34" s="7">
        <v>75</v>
      </c>
      <c r="BK34" s="7">
        <v>75</v>
      </c>
      <c r="BL34" s="10">
        <v>80</v>
      </c>
      <c r="BM34" s="10">
        <v>80</v>
      </c>
      <c r="BN34" s="10">
        <v>80</v>
      </c>
      <c r="BO34" s="10">
        <v>85</v>
      </c>
      <c r="BP34" s="10">
        <v>85</v>
      </c>
      <c r="BQ34" s="10">
        <v>90</v>
      </c>
      <c r="BR34" s="10">
        <v>90</v>
      </c>
      <c r="BS34" s="10">
        <v>90</v>
      </c>
      <c r="BT34" s="10">
        <v>95</v>
      </c>
      <c r="BU34" s="10">
        <v>95</v>
      </c>
      <c r="BV34" s="10">
        <v>95</v>
      </c>
      <c r="BW34" s="10">
        <v>100</v>
      </c>
      <c r="BX34" s="10">
        <v>100</v>
      </c>
      <c r="BY34" s="10">
        <v>100</v>
      </c>
      <c r="BZ34" s="10">
        <v>100</v>
      </c>
      <c r="CA34" s="10">
        <v>100</v>
      </c>
      <c r="CB34" s="10">
        <v>100</v>
      </c>
      <c r="CC34" s="10">
        <v>100</v>
      </c>
      <c r="CD34" s="10">
        <v>100</v>
      </c>
      <c r="CE34" s="10">
        <v>100</v>
      </c>
      <c r="CF34" s="10">
        <v>100</v>
      </c>
      <c r="CG34" s="10">
        <v>100</v>
      </c>
      <c r="CH34" s="10">
        <v>100</v>
      </c>
      <c r="CI34" s="10">
        <v>100</v>
      </c>
      <c r="CJ34" s="10">
        <v>100</v>
      </c>
      <c r="CK34" s="10"/>
      <c r="CL34" s="50">
        <v>675</v>
      </c>
    </row>
    <row r="35" spans="28:90" ht="19.5" customHeight="1" x14ac:dyDescent="0.25">
      <c r="AB35" s="68"/>
      <c r="AC35" s="68"/>
      <c r="AD35" s="68"/>
      <c r="AE35" s="68"/>
      <c r="AF35" s="68"/>
      <c r="AG35" s="68"/>
      <c r="AH35" s="68"/>
      <c r="AI35" s="68"/>
      <c r="AJ35" s="7"/>
      <c r="AK35" s="65" t="s">
        <v>95</v>
      </c>
      <c r="AL35" s="57" t="s">
        <v>38</v>
      </c>
      <c r="AM35" s="49">
        <v>675</v>
      </c>
      <c r="AN35" s="106">
        <v>14</v>
      </c>
      <c r="AO35" s="7">
        <v>-75</v>
      </c>
      <c r="AP35" s="7">
        <v>-75</v>
      </c>
      <c r="AQ35" s="7">
        <v>-75</v>
      </c>
      <c r="AR35" s="7">
        <v>-75</v>
      </c>
      <c r="AS35" s="7">
        <v>-75</v>
      </c>
      <c r="AT35" s="7">
        <v>-75</v>
      </c>
      <c r="AU35" s="7">
        <v>-75</v>
      </c>
      <c r="AV35" s="7">
        <v>-75</v>
      </c>
      <c r="AW35" s="7">
        <v>-75</v>
      </c>
      <c r="AX35" s="7">
        <v>-75</v>
      </c>
      <c r="AY35" s="7">
        <v>-75</v>
      </c>
      <c r="AZ35" s="7">
        <v>-75</v>
      </c>
      <c r="BA35" s="7">
        <v>-75</v>
      </c>
      <c r="BB35" s="7">
        <v>-75</v>
      </c>
      <c r="BC35" s="7">
        <v>-75</v>
      </c>
      <c r="BD35" s="7">
        <v>-75</v>
      </c>
      <c r="BE35" s="7">
        <v>-75</v>
      </c>
      <c r="BF35" s="7">
        <v>-75</v>
      </c>
      <c r="BG35" s="7">
        <v>75</v>
      </c>
      <c r="BH35" s="7">
        <v>75</v>
      </c>
      <c r="BI35" s="7">
        <v>75</v>
      </c>
      <c r="BJ35" s="7">
        <v>80</v>
      </c>
      <c r="BK35" s="7">
        <v>80</v>
      </c>
      <c r="BL35" s="10">
        <v>80</v>
      </c>
      <c r="BM35" s="10">
        <v>85</v>
      </c>
      <c r="BN35" s="10">
        <v>85</v>
      </c>
      <c r="BO35" s="10">
        <v>85</v>
      </c>
      <c r="BP35" s="10">
        <v>90</v>
      </c>
      <c r="BQ35" s="10">
        <v>90</v>
      </c>
      <c r="BR35" s="10">
        <v>95</v>
      </c>
      <c r="BS35" s="10">
        <v>95</v>
      </c>
      <c r="BT35" s="10">
        <v>95</v>
      </c>
      <c r="BU35" s="10">
        <v>100</v>
      </c>
      <c r="BV35" s="10">
        <v>100</v>
      </c>
      <c r="BW35" s="10">
        <v>100</v>
      </c>
      <c r="BX35" s="10">
        <v>100</v>
      </c>
      <c r="BY35" s="10">
        <v>100</v>
      </c>
      <c r="BZ35" s="10">
        <v>100</v>
      </c>
      <c r="CA35" s="10">
        <v>100</v>
      </c>
      <c r="CB35" s="10">
        <v>100</v>
      </c>
      <c r="CC35" s="10">
        <v>100</v>
      </c>
      <c r="CD35" s="10">
        <v>100</v>
      </c>
      <c r="CE35" s="10">
        <v>100</v>
      </c>
      <c r="CF35" s="10">
        <v>100</v>
      </c>
      <c r="CG35" s="10">
        <v>100</v>
      </c>
      <c r="CH35" s="10">
        <v>100</v>
      </c>
      <c r="CI35" s="10">
        <v>100</v>
      </c>
      <c r="CJ35" s="10">
        <v>100</v>
      </c>
      <c r="CK35" s="10"/>
      <c r="CL35" s="50">
        <v>685</v>
      </c>
    </row>
    <row r="36" spans="28:90" ht="24.75" customHeight="1" x14ac:dyDescent="0.25">
      <c r="AB36" s="109"/>
      <c r="AC36" s="96" t="s">
        <v>11</v>
      </c>
      <c r="AD36" s="153" t="s">
        <v>140</v>
      </c>
      <c r="AE36" s="200" t="s">
        <v>126</v>
      </c>
      <c r="AF36" s="201"/>
      <c r="AG36" s="204" t="s">
        <v>83</v>
      </c>
      <c r="AH36" s="205"/>
      <c r="AI36" s="110"/>
      <c r="AJ36" s="8" t="str">
        <f>IF(AD39=$AL$34,("1"),IF(AD39=$AL$35,("2"),IF(AD39=$AL$36,("3"),IF(AD39=$AL$37,("4"),(0.9)))))</f>
        <v>2</v>
      </c>
      <c r="AK36" s="65" t="s">
        <v>94</v>
      </c>
      <c r="AL36" s="43" t="s">
        <v>39</v>
      </c>
      <c r="AM36" s="49"/>
      <c r="AN36" s="106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50"/>
    </row>
    <row r="37" spans="28:90" ht="39.950000000000003" customHeight="1" thickBot="1" x14ac:dyDescent="0.3">
      <c r="AB37" s="109"/>
      <c r="AC37" s="97"/>
      <c r="AD37" s="105"/>
      <c r="AE37" s="202"/>
      <c r="AF37" s="203"/>
      <c r="AG37" s="206"/>
      <c r="AH37" s="207"/>
      <c r="AI37" s="110"/>
      <c r="AJ37" s="8" t="str">
        <f>IF(AD40=$AK$47,("1"),IF(AD40=$AK$48,("2"),IF(AD40=$AK$49,("3"),IF(AD40=$AK$50,("4"),IF(AD40=$AK$51,("5"),(0.9))))))</f>
        <v>3</v>
      </c>
      <c r="AK37" s="65" t="s">
        <v>47</v>
      </c>
      <c r="AL37" s="43" t="s">
        <v>40</v>
      </c>
      <c r="AM37" s="49"/>
      <c r="AN37" s="106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50"/>
    </row>
    <row r="38" spans="28:90" ht="39.950000000000003" customHeight="1" thickTop="1" thickBot="1" x14ac:dyDescent="0.3">
      <c r="AB38" s="109"/>
      <c r="AC38" s="103"/>
      <c r="AD38" s="111" t="s">
        <v>127</v>
      </c>
      <c r="AE38" s="198" t="s">
        <v>49</v>
      </c>
      <c r="AF38" s="198"/>
      <c r="AG38" s="198"/>
      <c r="AH38" s="199"/>
      <c r="AI38" s="69"/>
      <c r="AJ38" s="8" t="str">
        <f>IF(AD41=$AL$40,("1"),IF(AD41=$AL$41,("2"),IF(AD41=$AL$42,("3"),IF(AD41=$AL$43,("4"),IF(AD41=$AL$44,("5"),(0.9))))))</f>
        <v>4</v>
      </c>
      <c r="AK38" s="65" t="s">
        <v>46</v>
      </c>
      <c r="AL38" s="42"/>
      <c r="AM38" s="49">
        <v>700</v>
      </c>
      <c r="AN38" s="106">
        <v>13</v>
      </c>
      <c r="AO38" s="7">
        <v>-75</v>
      </c>
      <c r="AP38" s="7">
        <v>-75</v>
      </c>
      <c r="AQ38" s="7">
        <v>-75</v>
      </c>
      <c r="AR38" s="7">
        <v>-75</v>
      </c>
      <c r="AS38" s="7">
        <v>-75</v>
      </c>
      <c r="AT38" s="7">
        <v>-75</v>
      </c>
      <c r="AU38" s="7">
        <v>-75</v>
      </c>
      <c r="AV38" s="7">
        <v>-75</v>
      </c>
      <c r="AW38" s="7">
        <v>-75</v>
      </c>
      <c r="AX38" s="7">
        <v>-75</v>
      </c>
      <c r="AY38" s="7">
        <v>-75</v>
      </c>
      <c r="AZ38" s="7">
        <v>-75</v>
      </c>
      <c r="BA38" s="7">
        <v>-75</v>
      </c>
      <c r="BB38" s="7">
        <v>-75</v>
      </c>
      <c r="BC38" s="7">
        <v>-75</v>
      </c>
      <c r="BD38" s="7">
        <v>75</v>
      </c>
      <c r="BE38" s="7">
        <v>75</v>
      </c>
      <c r="BF38" s="7">
        <v>75</v>
      </c>
      <c r="BG38" s="7">
        <v>80</v>
      </c>
      <c r="BH38" s="7">
        <v>80</v>
      </c>
      <c r="BI38" s="7">
        <v>85</v>
      </c>
      <c r="BJ38" s="7">
        <v>85</v>
      </c>
      <c r="BK38" s="7">
        <v>85</v>
      </c>
      <c r="BL38" s="10">
        <v>90</v>
      </c>
      <c r="BM38" s="10">
        <v>90</v>
      </c>
      <c r="BN38" s="10">
        <v>90</v>
      </c>
      <c r="BO38" s="10">
        <v>95</v>
      </c>
      <c r="BP38" s="10">
        <v>95</v>
      </c>
      <c r="BQ38" s="10">
        <v>100</v>
      </c>
      <c r="BR38" s="10">
        <v>100</v>
      </c>
      <c r="BS38" s="10">
        <v>100</v>
      </c>
      <c r="BT38" s="10">
        <v>100</v>
      </c>
      <c r="BU38" s="10">
        <v>100</v>
      </c>
      <c r="BV38" s="10">
        <v>100</v>
      </c>
      <c r="BW38" s="10">
        <v>100</v>
      </c>
      <c r="BX38" s="10">
        <v>100</v>
      </c>
      <c r="BY38" s="10">
        <v>100</v>
      </c>
      <c r="BZ38" s="10">
        <v>100</v>
      </c>
      <c r="CA38" s="10">
        <v>100</v>
      </c>
      <c r="CB38" s="10">
        <v>100</v>
      </c>
      <c r="CC38" s="10">
        <v>100</v>
      </c>
      <c r="CD38" s="10">
        <v>100</v>
      </c>
      <c r="CE38" s="10">
        <v>100</v>
      </c>
      <c r="CF38" s="10">
        <v>100</v>
      </c>
      <c r="CG38" s="10">
        <v>100</v>
      </c>
      <c r="CH38" s="10">
        <v>100</v>
      </c>
      <c r="CI38" s="10">
        <v>100</v>
      </c>
      <c r="CJ38" s="10">
        <v>100</v>
      </c>
      <c r="CK38" s="10"/>
      <c r="CL38" s="50">
        <v>710</v>
      </c>
    </row>
    <row r="39" spans="28:90" ht="39.950000000000003" customHeight="1" thickBot="1" x14ac:dyDescent="0.3">
      <c r="AB39" s="109"/>
      <c r="AC39" s="104" t="s">
        <v>36</v>
      </c>
      <c r="AD39" s="112" t="s">
        <v>38</v>
      </c>
      <c r="AE39" s="174" t="s">
        <v>96</v>
      </c>
      <c r="AF39" s="175"/>
      <c r="AG39" s="175"/>
      <c r="AH39" s="176"/>
      <c r="AI39" s="69"/>
      <c r="AJ39" s="8" t="str">
        <f>IF(AD42=$AK$40,("1"),IF(AD42=$AK$41,("2"),IF(AD42=$AK$42,("3"),IF(AD42=$AK$43,("4"),IF(AD42=$AK$44,("5"),(0.9))))))</f>
        <v>2</v>
      </c>
      <c r="AK39" s="66" t="s">
        <v>65</v>
      </c>
      <c r="AL39" s="7"/>
      <c r="AM39" s="49">
        <v>710</v>
      </c>
      <c r="AN39" s="106">
        <v>12.5</v>
      </c>
      <c r="AO39" s="7">
        <v>-75</v>
      </c>
      <c r="AP39" s="7">
        <v>-75</v>
      </c>
      <c r="AQ39" s="7">
        <v>-75</v>
      </c>
      <c r="AR39" s="7">
        <v>-75</v>
      </c>
      <c r="AS39" s="7">
        <v>-75</v>
      </c>
      <c r="AT39" s="7">
        <v>-75</v>
      </c>
      <c r="AU39" s="7">
        <v>-75</v>
      </c>
      <c r="AV39" s="7">
        <v>-75</v>
      </c>
      <c r="AW39" s="7">
        <v>-75</v>
      </c>
      <c r="AX39" s="7">
        <v>-75</v>
      </c>
      <c r="AY39" s="7">
        <v>-75</v>
      </c>
      <c r="AZ39" s="7">
        <v>-75</v>
      </c>
      <c r="BA39" s="7">
        <v>-75</v>
      </c>
      <c r="BB39" s="7">
        <v>-75</v>
      </c>
      <c r="BC39" s="7">
        <v>75</v>
      </c>
      <c r="BD39" s="7">
        <v>75</v>
      </c>
      <c r="BE39" s="7">
        <v>80</v>
      </c>
      <c r="BF39" s="7">
        <v>80</v>
      </c>
      <c r="BG39" s="7">
        <v>80</v>
      </c>
      <c r="BH39" s="7">
        <v>85</v>
      </c>
      <c r="BI39" s="7">
        <v>85</v>
      </c>
      <c r="BJ39" s="7">
        <v>90</v>
      </c>
      <c r="BK39" s="7">
        <v>90</v>
      </c>
      <c r="BL39" s="10">
        <v>90</v>
      </c>
      <c r="BM39" s="10">
        <v>95</v>
      </c>
      <c r="BN39" s="10">
        <v>95</v>
      </c>
      <c r="BO39" s="10">
        <v>100</v>
      </c>
      <c r="BP39" s="10">
        <v>100</v>
      </c>
      <c r="BQ39" s="10">
        <v>100</v>
      </c>
      <c r="BR39" s="10">
        <v>100</v>
      </c>
      <c r="BS39" s="10">
        <v>100</v>
      </c>
      <c r="BT39" s="10">
        <v>100</v>
      </c>
      <c r="BU39" s="10">
        <v>100</v>
      </c>
      <c r="BV39" s="10">
        <v>100</v>
      </c>
      <c r="BW39" s="10">
        <v>100</v>
      </c>
      <c r="BX39" s="10">
        <v>100</v>
      </c>
      <c r="BY39" s="10">
        <v>100</v>
      </c>
      <c r="BZ39" s="10">
        <v>100</v>
      </c>
      <c r="CA39" s="10">
        <v>100</v>
      </c>
      <c r="CB39" s="10">
        <v>100</v>
      </c>
      <c r="CC39" s="10">
        <v>100</v>
      </c>
      <c r="CD39" s="10">
        <v>100</v>
      </c>
      <c r="CE39" s="10">
        <v>100</v>
      </c>
      <c r="CF39" s="10">
        <v>100</v>
      </c>
      <c r="CG39" s="10">
        <v>100</v>
      </c>
      <c r="CH39" s="10">
        <v>100</v>
      </c>
      <c r="CI39" s="10">
        <v>100</v>
      </c>
      <c r="CJ39" s="10">
        <v>100</v>
      </c>
      <c r="CK39" s="10"/>
      <c r="CL39" s="50">
        <v>725</v>
      </c>
    </row>
    <row r="40" spans="28:90" ht="39.950000000000003" customHeight="1" x14ac:dyDescent="0.25">
      <c r="AB40" s="109"/>
      <c r="AC40" s="104" t="s">
        <v>35</v>
      </c>
      <c r="AD40" s="113" t="s">
        <v>42</v>
      </c>
      <c r="AE40" s="195" t="s">
        <v>104</v>
      </c>
      <c r="AF40" s="196"/>
      <c r="AG40" s="196"/>
      <c r="AH40" s="197"/>
      <c r="AI40" s="69"/>
      <c r="AJ40" s="106" t="str">
        <f>IF(AE42=$AK$33,(""),IF(AE42=$AL$54,("0"),IF(AE42=$AL$55,("0"),IF(AE42=$AL$56,("1"),IF(AE42=$AL$57,("2"),IF(AE42=$AL$58,("3"),IF(AE42=$AL$59,("4"),(""))))))))</f>
        <v/>
      </c>
      <c r="AK40" s="64" t="s">
        <v>30</v>
      </c>
      <c r="AL40" s="62" t="s">
        <v>27</v>
      </c>
      <c r="AM40" s="49">
        <v>725</v>
      </c>
      <c r="AN40" s="106">
        <v>12</v>
      </c>
      <c r="AO40" s="7">
        <v>-75</v>
      </c>
      <c r="AP40" s="7">
        <v>-75</v>
      </c>
      <c r="AQ40" s="7">
        <v>-75</v>
      </c>
      <c r="AR40" s="7">
        <v>-75</v>
      </c>
      <c r="AS40" s="7">
        <v>-75</v>
      </c>
      <c r="AT40" s="7">
        <v>-75</v>
      </c>
      <c r="AU40" s="7">
        <v>-75</v>
      </c>
      <c r="AV40" s="7">
        <v>-75</v>
      </c>
      <c r="AW40" s="7">
        <v>-75</v>
      </c>
      <c r="AX40" s="7">
        <v>-75</v>
      </c>
      <c r="AY40" s="7">
        <v>-75</v>
      </c>
      <c r="AZ40" s="7">
        <v>-75</v>
      </c>
      <c r="BA40" s="7">
        <v>75</v>
      </c>
      <c r="BB40" s="7">
        <v>75</v>
      </c>
      <c r="BC40" s="7">
        <v>75</v>
      </c>
      <c r="BD40" s="7">
        <v>80</v>
      </c>
      <c r="BE40" s="7">
        <v>80</v>
      </c>
      <c r="BF40" s="7">
        <v>85</v>
      </c>
      <c r="BG40" s="7">
        <v>85</v>
      </c>
      <c r="BH40" s="7">
        <v>90</v>
      </c>
      <c r="BI40" s="7">
        <v>90</v>
      </c>
      <c r="BJ40" s="7">
        <v>90</v>
      </c>
      <c r="BK40" s="7">
        <v>95</v>
      </c>
      <c r="BL40" s="10">
        <v>95</v>
      </c>
      <c r="BM40" s="10">
        <v>100</v>
      </c>
      <c r="BN40" s="10">
        <v>100</v>
      </c>
      <c r="BO40" s="10">
        <v>100</v>
      </c>
      <c r="BP40" s="10">
        <v>100</v>
      </c>
      <c r="BQ40" s="10">
        <v>100</v>
      </c>
      <c r="BR40" s="10">
        <v>100</v>
      </c>
      <c r="BS40" s="10">
        <v>100</v>
      </c>
      <c r="BT40" s="10">
        <v>100</v>
      </c>
      <c r="BU40" s="10">
        <v>100</v>
      </c>
      <c r="BV40" s="10">
        <v>100</v>
      </c>
      <c r="BW40" s="10">
        <v>100</v>
      </c>
      <c r="BX40" s="10">
        <v>100</v>
      </c>
      <c r="BY40" s="10">
        <v>100</v>
      </c>
      <c r="BZ40" s="10">
        <v>100</v>
      </c>
      <c r="CA40" s="10">
        <v>100</v>
      </c>
      <c r="CB40" s="10">
        <v>100</v>
      </c>
      <c r="CC40" s="10">
        <v>100</v>
      </c>
      <c r="CD40" s="10">
        <v>100</v>
      </c>
      <c r="CE40" s="10">
        <v>100</v>
      </c>
      <c r="CF40" s="10">
        <v>100</v>
      </c>
      <c r="CG40" s="10">
        <v>100</v>
      </c>
      <c r="CH40" s="10">
        <v>100</v>
      </c>
      <c r="CI40" s="10">
        <v>100</v>
      </c>
      <c r="CJ40" s="10">
        <v>100</v>
      </c>
      <c r="CK40" s="10"/>
      <c r="CL40" s="50">
        <v>735</v>
      </c>
    </row>
    <row r="41" spans="28:90" ht="39.950000000000003" customHeight="1" x14ac:dyDescent="0.25">
      <c r="AB41" s="109"/>
      <c r="AC41" s="104" t="s">
        <v>26</v>
      </c>
      <c r="AD41" s="113" t="s">
        <v>29</v>
      </c>
      <c r="AE41" s="174" t="s">
        <v>137</v>
      </c>
      <c r="AF41" s="175"/>
      <c r="AG41" s="175"/>
      <c r="AH41" s="176"/>
      <c r="AI41" s="69"/>
      <c r="AJ41" s="8">
        <f>(AJ36+AJ37+AJ38+AJ39)/4</f>
        <v>2.75</v>
      </c>
      <c r="AK41" s="65" t="s">
        <v>31</v>
      </c>
      <c r="AL41" s="43" t="s">
        <v>64</v>
      </c>
      <c r="AM41" s="49">
        <v>735</v>
      </c>
      <c r="AN41" s="106">
        <v>11.5</v>
      </c>
      <c r="AO41" s="7">
        <v>-75</v>
      </c>
      <c r="AP41" s="7">
        <v>-75</v>
      </c>
      <c r="AQ41" s="7">
        <v>-75</v>
      </c>
      <c r="AR41" s="7">
        <v>-75</v>
      </c>
      <c r="AS41" s="7">
        <v>-75</v>
      </c>
      <c r="AT41" s="7">
        <v>-75</v>
      </c>
      <c r="AU41" s="7">
        <v>-75</v>
      </c>
      <c r="AV41" s="7">
        <v>-75</v>
      </c>
      <c r="AW41" s="7">
        <v>-75</v>
      </c>
      <c r="AX41" s="7">
        <v>-75</v>
      </c>
      <c r="AY41" s="7">
        <v>-75</v>
      </c>
      <c r="AZ41" s="7">
        <v>75</v>
      </c>
      <c r="BA41" s="7">
        <v>75</v>
      </c>
      <c r="BB41" s="7">
        <v>80</v>
      </c>
      <c r="BC41" s="7">
        <v>80</v>
      </c>
      <c r="BD41" s="7">
        <v>85</v>
      </c>
      <c r="BE41" s="7">
        <v>85</v>
      </c>
      <c r="BF41" s="7">
        <v>85</v>
      </c>
      <c r="BG41" s="7">
        <v>90</v>
      </c>
      <c r="BH41" s="7">
        <v>90</v>
      </c>
      <c r="BI41" s="7">
        <v>95</v>
      </c>
      <c r="BJ41" s="7">
        <v>95</v>
      </c>
      <c r="BK41" s="7">
        <v>100</v>
      </c>
      <c r="BL41" s="10">
        <v>100</v>
      </c>
      <c r="BM41" s="10">
        <v>100</v>
      </c>
      <c r="BN41" s="10">
        <v>100</v>
      </c>
      <c r="BO41" s="10">
        <v>100</v>
      </c>
      <c r="BP41" s="10">
        <v>100</v>
      </c>
      <c r="BQ41" s="10">
        <v>100</v>
      </c>
      <c r="BR41" s="10">
        <v>100</v>
      </c>
      <c r="BS41" s="10">
        <v>100</v>
      </c>
      <c r="BT41" s="10">
        <v>100</v>
      </c>
      <c r="BU41" s="10">
        <v>100</v>
      </c>
      <c r="BV41" s="10">
        <v>100</v>
      </c>
      <c r="BW41" s="10">
        <v>100</v>
      </c>
      <c r="BX41" s="10">
        <v>100</v>
      </c>
      <c r="BY41" s="10">
        <v>100</v>
      </c>
      <c r="BZ41" s="10">
        <v>100</v>
      </c>
      <c r="CA41" s="10">
        <v>100</v>
      </c>
      <c r="CB41" s="10">
        <v>100</v>
      </c>
      <c r="CC41" s="10">
        <v>100</v>
      </c>
      <c r="CD41" s="10">
        <v>100</v>
      </c>
      <c r="CE41" s="10">
        <v>100</v>
      </c>
      <c r="CF41" s="10">
        <v>100</v>
      </c>
      <c r="CG41" s="10">
        <v>100</v>
      </c>
      <c r="CH41" s="10">
        <v>100</v>
      </c>
      <c r="CI41" s="10">
        <v>100</v>
      </c>
      <c r="CJ41" s="10">
        <v>100</v>
      </c>
      <c r="CK41" s="10"/>
      <c r="CL41" s="50">
        <v>750</v>
      </c>
    </row>
    <row r="42" spans="28:90" ht="39.950000000000003" customHeight="1" thickBot="1" x14ac:dyDescent="0.3">
      <c r="AB42" s="109"/>
      <c r="AC42" s="104" t="s">
        <v>62</v>
      </c>
      <c r="AD42" s="114" t="s">
        <v>31</v>
      </c>
      <c r="AE42" s="177" t="s">
        <v>107</v>
      </c>
      <c r="AF42" s="178"/>
      <c r="AG42" s="178"/>
      <c r="AH42" s="179"/>
      <c r="AI42" s="69"/>
      <c r="AJ42" s="92">
        <f>MATCH(AJ45,$AT$56:$AT$60,0)</f>
        <v>2</v>
      </c>
      <c r="AK42" s="65" t="s">
        <v>32</v>
      </c>
      <c r="AL42" s="43" t="s">
        <v>28</v>
      </c>
      <c r="AM42" s="49">
        <v>750</v>
      </c>
      <c r="AN42" s="106">
        <v>11</v>
      </c>
      <c r="AO42" s="7">
        <v>-75</v>
      </c>
      <c r="AP42" s="7">
        <v>-75</v>
      </c>
      <c r="AQ42" s="7">
        <v>-75</v>
      </c>
      <c r="AR42" s="7">
        <v>-75</v>
      </c>
      <c r="AS42" s="7">
        <v>-75</v>
      </c>
      <c r="AT42" s="7">
        <v>-75</v>
      </c>
      <c r="AU42" s="7">
        <v>-75</v>
      </c>
      <c r="AV42" s="7">
        <v>-75</v>
      </c>
      <c r="AW42" s="7">
        <v>-75</v>
      </c>
      <c r="AX42" s="7">
        <v>75</v>
      </c>
      <c r="AY42" s="7">
        <v>75</v>
      </c>
      <c r="AZ42" s="7">
        <v>80</v>
      </c>
      <c r="BA42" s="7">
        <v>85</v>
      </c>
      <c r="BB42" s="7">
        <v>85</v>
      </c>
      <c r="BC42" s="7">
        <v>90</v>
      </c>
      <c r="BD42" s="7">
        <v>90</v>
      </c>
      <c r="BE42" s="7">
        <v>95</v>
      </c>
      <c r="BF42" s="7">
        <v>95</v>
      </c>
      <c r="BG42" s="7">
        <v>100</v>
      </c>
      <c r="BH42" s="7">
        <v>100</v>
      </c>
      <c r="BI42" s="7">
        <v>100</v>
      </c>
      <c r="BJ42" s="7">
        <v>100</v>
      </c>
      <c r="BK42" s="7">
        <v>100</v>
      </c>
      <c r="BL42" s="10">
        <v>100</v>
      </c>
      <c r="BM42" s="10">
        <v>100</v>
      </c>
      <c r="BN42" s="10">
        <v>100</v>
      </c>
      <c r="BO42" s="10">
        <v>100</v>
      </c>
      <c r="BP42" s="10">
        <v>100</v>
      </c>
      <c r="BQ42" s="10">
        <v>100</v>
      </c>
      <c r="BR42" s="10">
        <v>100</v>
      </c>
      <c r="BS42" s="10">
        <v>100</v>
      </c>
      <c r="BT42" s="10">
        <v>100</v>
      </c>
      <c r="BU42" s="10">
        <v>100</v>
      </c>
      <c r="BV42" s="10">
        <v>100</v>
      </c>
      <c r="BW42" s="10">
        <v>100</v>
      </c>
      <c r="BX42" s="10">
        <v>100</v>
      </c>
      <c r="BY42" s="10">
        <v>100</v>
      </c>
      <c r="BZ42" s="10">
        <v>100</v>
      </c>
      <c r="CA42" s="10">
        <v>100</v>
      </c>
      <c r="CB42" s="10">
        <v>100</v>
      </c>
      <c r="CC42" s="10">
        <v>100</v>
      </c>
      <c r="CD42" s="10">
        <v>100</v>
      </c>
      <c r="CE42" s="10">
        <v>100</v>
      </c>
      <c r="CF42" s="10">
        <v>100</v>
      </c>
      <c r="CG42" s="10">
        <v>100</v>
      </c>
      <c r="CH42" s="10">
        <v>100</v>
      </c>
      <c r="CI42" s="10">
        <v>100</v>
      </c>
      <c r="CJ42" s="10">
        <v>100</v>
      </c>
      <c r="CK42" s="10"/>
      <c r="CL42" s="50">
        <v>760</v>
      </c>
    </row>
    <row r="43" spans="28:90" ht="39.950000000000003" customHeight="1" thickTop="1" x14ac:dyDescent="0.25">
      <c r="AB43" s="109"/>
      <c r="AC43" s="98" t="s">
        <v>93</v>
      </c>
      <c r="AD43" s="180"/>
      <c r="AE43" s="181"/>
      <c r="AF43" s="181"/>
      <c r="AG43" s="181"/>
      <c r="AH43" s="181"/>
      <c r="AI43" s="110"/>
      <c r="AJ43" s="8">
        <f>MATCH(AE38,$AU$55:$AZ$55,0)</f>
        <v>2</v>
      </c>
      <c r="AK43" s="65" t="s">
        <v>33</v>
      </c>
      <c r="AL43" s="43" t="s">
        <v>29</v>
      </c>
      <c r="AM43" s="49">
        <v>760</v>
      </c>
      <c r="AN43" s="106">
        <v>10.5</v>
      </c>
      <c r="AO43" s="7">
        <v>-75</v>
      </c>
      <c r="AP43" s="7">
        <v>-75</v>
      </c>
      <c r="AQ43" s="7">
        <v>-75</v>
      </c>
      <c r="AR43" s="7">
        <v>-75</v>
      </c>
      <c r="AS43" s="7">
        <v>-75</v>
      </c>
      <c r="AT43" s="7">
        <v>-75</v>
      </c>
      <c r="AU43" s="7">
        <v>-75</v>
      </c>
      <c r="AV43" s="7">
        <v>-75</v>
      </c>
      <c r="AW43" s="7">
        <v>75</v>
      </c>
      <c r="AX43" s="7">
        <v>75</v>
      </c>
      <c r="AY43" s="7">
        <v>80</v>
      </c>
      <c r="AZ43" s="7">
        <v>80</v>
      </c>
      <c r="BA43" s="7">
        <v>85</v>
      </c>
      <c r="BB43" s="7">
        <v>85</v>
      </c>
      <c r="BC43" s="7">
        <v>90</v>
      </c>
      <c r="BD43" s="7">
        <v>90</v>
      </c>
      <c r="BE43" s="7">
        <v>95</v>
      </c>
      <c r="BF43" s="7">
        <v>95</v>
      </c>
      <c r="BG43" s="7">
        <v>100</v>
      </c>
      <c r="BH43" s="7">
        <v>100</v>
      </c>
      <c r="BI43" s="7">
        <v>100</v>
      </c>
      <c r="BJ43" s="7">
        <v>100</v>
      </c>
      <c r="BK43" s="7">
        <v>100</v>
      </c>
      <c r="BL43" s="10">
        <v>100</v>
      </c>
      <c r="BM43" s="10">
        <v>100</v>
      </c>
      <c r="BN43" s="10">
        <v>100</v>
      </c>
      <c r="BO43" s="10">
        <v>100</v>
      </c>
      <c r="BP43" s="10">
        <v>100</v>
      </c>
      <c r="BQ43" s="10">
        <v>100</v>
      </c>
      <c r="BR43" s="10">
        <v>100</v>
      </c>
      <c r="BS43" s="10">
        <v>100</v>
      </c>
      <c r="BT43" s="10">
        <v>100</v>
      </c>
      <c r="BU43" s="10">
        <v>100</v>
      </c>
      <c r="BV43" s="10">
        <v>100</v>
      </c>
      <c r="BW43" s="10">
        <v>100</v>
      </c>
      <c r="BX43" s="10">
        <v>100</v>
      </c>
      <c r="BY43" s="10">
        <v>100</v>
      </c>
      <c r="BZ43" s="10">
        <v>100</v>
      </c>
      <c r="CA43" s="10">
        <v>100</v>
      </c>
      <c r="CB43" s="10">
        <v>100</v>
      </c>
      <c r="CC43" s="10">
        <v>100</v>
      </c>
      <c r="CD43" s="10">
        <v>100</v>
      </c>
      <c r="CE43" s="10">
        <v>100</v>
      </c>
      <c r="CF43" s="10">
        <v>100</v>
      </c>
      <c r="CG43" s="10">
        <v>100</v>
      </c>
      <c r="CH43" s="10">
        <v>100</v>
      </c>
      <c r="CI43" s="10">
        <v>100</v>
      </c>
      <c r="CJ43" s="10">
        <v>100</v>
      </c>
      <c r="CK43" s="10"/>
      <c r="CL43" s="50">
        <v>775</v>
      </c>
    </row>
    <row r="44" spans="28:90" ht="39.950000000000003" customHeight="1" thickBot="1" x14ac:dyDescent="0.3">
      <c r="AB44" s="109"/>
      <c r="AC44" s="99" t="s">
        <v>51</v>
      </c>
      <c r="AD44" s="190" t="str">
        <f>INDEX($AU$56:$AZ$60,AJ42,AJ43)</f>
        <v>Très bonne capacité aérobie et bonne gestion de l'effort</v>
      </c>
      <c r="AE44" s="191"/>
      <c r="AF44" s="191"/>
      <c r="AG44" s="191"/>
      <c r="AH44" s="191"/>
      <c r="AI44" s="110"/>
      <c r="AJ44" s="8"/>
      <c r="AK44" s="65" t="s">
        <v>34</v>
      </c>
      <c r="AL44" s="43" t="s">
        <v>106</v>
      </c>
      <c r="AM44" s="49">
        <v>775</v>
      </c>
      <c r="AN44" s="106">
        <v>10</v>
      </c>
      <c r="AO44" s="7">
        <v>-75</v>
      </c>
      <c r="AP44" s="7">
        <v>-75</v>
      </c>
      <c r="AQ44" s="7">
        <v>-75</v>
      </c>
      <c r="AR44" s="7">
        <v>-75</v>
      </c>
      <c r="AS44" s="7">
        <v>-75</v>
      </c>
      <c r="AT44" s="7">
        <v>-75</v>
      </c>
      <c r="AU44" s="7">
        <v>75</v>
      </c>
      <c r="AV44" s="7">
        <v>75</v>
      </c>
      <c r="AW44" s="7">
        <v>80</v>
      </c>
      <c r="AX44" s="7">
        <v>80</v>
      </c>
      <c r="AY44" s="7">
        <v>85</v>
      </c>
      <c r="AZ44" s="7">
        <v>85</v>
      </c>
      <c r="BA44" s="7">
        <v>90</v>
      </c>
      <c r="BB44" s="7">
        <v>90</v>
      </c>
      <c r="BC44" s="7">
        <v>95</v>
      </c>
      <c r="BD44" s="7">
        <v>95</v>
      </c>
      <c r="BE44" s="7">
        <v>100</v>
      </c>
      <c r="BF44" s="7">
        <v>100</v>
      </c>
      <c r="BG44" s="7">
        <v>100</v>
      </c>
      <c r="BH44" s="7">
        <v>100</v>
      </c>
      <c r="BI44" s="7">
        <v>100</v>
      </c>
      <c r="BJ44" s="7">
        <v>100</v>
      </c>
      <c r="BK44" s="7">
        <v>100</v>
      </c>
      <c r="BL44" s="10">
        <v>100</v>
      </c>
      <c r="BM44" s="10">
        <v>100</v>
      </c>
      <c r="BN44" s="10">
        <v>100</v>
      </c>
      <c r="BO44" s="10">
        <v>100</v>
      </c>
      <c r="BP44" s="10">
        <v>100</v>
      </c>
      <c r="BQ44" s="10">
        <v>100</v>
      </c>
      <c r="BR44" s="10">
        <v>100</v>
      </c>
      <c r="BS44" s="10">
        <v>100</v>
      </c>
      <c r="BT44" s="10">
        <v>100</v>
      </c>
      <c r="BU44" s="10">
        <v>100</v>
      </c>
      <c r="BV44" s="10">
        <v>100</v>
      </c>
      <c r="BW44" s="10">
        <v>100</v>
      </c>
      <c r="BX44" s="10">
        <v>100</v>
      </c>
      <c r="BY44" s="10">
        <v>100</v>
      </c>
      <c r="BZ44" s="10">
        <v>100</v>
      </c>
      <c r="CA44" s="10">
        <v>100</v>
      </c>
      <c r="CB44" s="10">
        <v>100</v>
      </c>
      <c r="CC44" s="10">
        <v>100</v>
      </c>
      <c r="CD44" s="10">
        <v>100</v>
      </c>
      <c r="CE44" s="10">
        <v>100</v>
      </c>
      <c r="CF44" s="10">
        <v>100</v>
      </c>
      <c r="CG44" s="10">
        <v>100</v>
      </c>
      <c r="CH44" s="10">
        <v>100</v>
      </c>
      <c r="CI44" s="10">
        <v>100</v>
      </c>
      <c r="CJ44" s="10">
        <v>100</v>
      </c>
      <c r="CK44" s="10"/>
      <c r="CL44" s="50">
        <v>785</v>
      </c>
    </row>
    <row r="45" spans="28:90" ht="39.950000000000003" customHeight="1" thickBot="1" x14ac:dyDescent="0.3">
      <c r="AB45" s="68"/>
      <c r="AC45" s="68"/>
      <c r="AD45" s="154" t="s">
        <v>128</v>
      </c>
      <c r="AE45" s="107" t="str">
        <f>IF(AE38=$AZ$55,"DA",IF(AE38=$AY$55,"1",IF(AE38=$AX$55,"2",IF(AE38=$AW$55,"3",IF(AE38=$AV$55,"4","Erreur")))))</f>
        <v>4</v>
      </c>
      <c r="AF45" s="107" t="str">
        <f>IF(AD46=$AL$67,"0",IF(AD46=$AL$68,"1",IF(AD46=$AL$69,"2",IF(AD46=$AL$70,"3","4"))))</f>
        <v>0</v>
      </c>
      <c r="AG45" s="152">
        <v>1</v>
      </c>
      <c r="AH45" s="108" t="str">
        <f>IF(AE40=$AL$55,"0",IF(AE40=$AL$56,"1",IF(AE40=$AL$57,"2",IF(AE40=$AL$58,"3",IF(AE40=$AL$59,"4","Erreur")))))</f>
        <v>3</v>
      </c>
      <c r="AI45" s="68"/>
      <c r="AJ45" s="8">
        <f>ROUNDDOWN(AJ41,0)</f>
        <v>2</v>
      </c>
      <c r="AK45" s="54"/>
      <c r="AL45" s="42"/>
      <c r="AM45" s="49">
        <v>785</v>
      </c>
      <c r="AN45" s="106">
        <v>9.5</v>
      </c>
      <c r="AO45" s="7">
        <v>-75</v>
      </c>
      <c r="AP45" s="7">
        <v>-75</v>
      </c>
      <c r="AQ45" s="7">
        <v>-75</v>
      </c>
      <c r="AR45" s="7">
        <v>-75</v>
      </c>
      <c r="AS45" s="7">
        <v>-75</v>
      </c>
      <c r="AT45" s="7">
        <v>75</v>
      </c>
      <c r="AU45" s="7">
        <v>75</v>
      </c>
      <c r="AV45" s="7">
        <v>80</v>
      </c>
      <c r="AW45" s="7">
        <v>85</v>
      </c>
      <c r="AX45" s="7">
        <v>85</v>
      </c>
      <c r="AY45" s="7">
        <v>90</v>
      </c>
      <c r="AZ45" s="7">
        <v>90</v>
      </c>
      <c r="BA45" s="7">
        <v>95</v>
      </c>
      <c r="BB45" s="7">
        <v>95</v>
      </c>
      <c r="BC45" s="7">
        <v>100</v>
      </c>
      <c r="BD45" s="7">
        <v>100</v>
      </c>
      <c r="BE45" s="7">
        <v>100</v>
      </c>
      <c r="BF45" s="7">
        <v>100</v>
      </c>
      <c r="BG45" s="7">
        <v>100</v>
      </c>
      <c r="BH45" s="7">
        <v>100</v>
      </c>
      <c r="BI45" s="7">
        <v>100</v>
      </c>
      <c r="BJ45" s="7">
        <v>100</v>
      </c>
      <c r="BK45" s="7">
        <v>100</v>
      </c>
      <c r="BL45" s="10">
        <v>100</v>
      </c>
      <c r="BM45" s="10">
        <v>100</v>
      </c>
      <c r="BN45" s="10">
        <v>100</v>
      </c>
      <c r="BO45" s="10">
        <v>100</v>
      </c>
      <c r="BP45" s="10">
        <v>100</v>
      </c>
      <c r="BQ45" s="10">
        <v>100</v>
      </c>
      <c r="BR45" s="10">
        <v>100</v>
      </c>
      <c r="BS45" s="10">
        <v>100</v>
      </c>
      <c r="BT45" s="10">
        <v>100</v>
      </c>
      <c r="BU45" s="10">
        <v>100</v>
      </c>
      <c r="BV45" s="10">
        <v>100</v>
      </c>
      <c r="BW45" s="10">
        <v>100</v>
      </c>
      <c r="BX45" s="10">
        <v>100</v>
      </c>
      <c r="BY45" s="10">
        <v>100</v>
      </c>
      <c r="BZ45" s="10">
        <v>100</v>
      </c>
      <c r="CA45" s="10">
        <v>100</v>
      </c>
      <c r="CB45" s="10">
        <v>100</v>
      </c>
      <c r="CC45" s="10">
        <v>100</v>
      </c>
      <c r="CD45" s="10">
        <v>100</v>
      </c>
      <c r="CE45" s="10">
        <v>100</v>
      </c>
      <c r="CF45" s="10">
        <v>100</v>
      </c>
      <c r="CG45" s="10">
        <v>100</v>
      </c>
      <c r="CH45" s="10">
        <v>100</v>
      </c>
      <c r="CI45" s="10">
        <v>100</v>
      </c>
      <c r="CJ45" s="10">
        <v>100</v>
      </c>
      <c r="CK45" s="10"/>
      <c r="CL45" s="50">
        <v>800</v>
      </c>
    </row>
    <row r="46" spans="28:90" ht="19.5" customHeight="1" x14ac:dyDescent="0.25">
      <c r="AB46" s="68"/>
      <c r="AC46" s="129" t="s">
        <v>86</v>
      </c>
      <c r="AD46" s="128" t="str">
        <f>HLOOKUP($AC$46,'Coureur 1'!AE46:AH47,2,FALSE)</f>
        <v>Il ne m'a pas aidé du tout</v>
      </c>
      <c r="AE46" s="76"/>
      <c r="AF46" s="76"/>
      <c r="AG46" s="76"/>
      <c r="AH46" s="76"/>
      <c r="AI46" s="68"/>
      <c r="AJ46" s="7"/>
      <c r="AK46" s="7"/>
      <c r="AL46" s="10"/>
      <c r="AM46" s="49">
        <v>800</v>
      </c>
      <c r="AN46" s="106">
        <v>9</v>
      </c>
      <c r="AO46" s="7">
        <v>-75</v>
      </c>
      <c r="AP46" s="7">
        <v>-75</v>
      </c>
      <c r="AQ46" s="7">
        <v>-75</v>
      </c>
      <c r="AR46" s="7">
        <v>75</v>
      </c>
      <c r="AS46" s="7">
        <v>75</v>
      </c>
      <c r="AT46" s="7">
        <v>80</v>
      </c>
      <c r="AU46" s="7">
        <v>80</v>
      </c>
      <c r="AV46" s="7">
        <v>85</v>
      </c>
      <c r="AW46" s="7">
        <v>90</v>
      </c>
      <c r="AX46" s="7">
        <v>90</v>
      </c>
      <c r="AY46" s="7">
        <v>95</v>
      </c>
      <c r="AZ46" s="7">
        <v>95</v>
      </c>
      <c r="BA46" s="7">
        <v>100</v>
      </c>
      <c r="BB46" s="7">
        <v>100</v>
      </c>
      <c r="BC46" s="7">
        <v>100</v>
      </c>
      <c r="BD46" s="7">
        <v>100</v>
      </c>
      <c r="BE46" s="7">
        <v>100</v>
      </c>
      <c r="BF46" s="7">
        <v>100</v>
      </c>
      <c r="BG46" s="7">
        <v>100</v>
      </c>
      <c r="BH46" s="7">
        <v>100</v>
      </c>
      <c r="BI46" s="7">
        <v>100</v>
      </c>
      <c r="BJ46" s="7">
        <v>100</v>
      </c>
      <c r="BK46" s="7">
        <v>100</v>
      </c>
      <c r="BL46" s="10">
        <v>100</v>
      </c>
      <c r="BM46" s="10">
        <v>100</v>
      </c>
      <c r="BN46" s="10">
        <v>100</v>
      </c>
      <c r="BO46" s="10">
        <v>100</v>
      </c>
      <c r="BP46" s="10">
        <v>100</v>
      </c>
      <c r="BQ46" s="10">
        <v>100</v>
      </c>
      <c r="BR46" s="10">
        <v>100</v>
      </c>
      <c r="BS46" s="10">
        <v>100</v>
      </c>
      <c r="BT46" s="10">
        <v>100</v>
      </c>
      <c r="BU46" s="10">
        <v>100</v>
      </c>
      <c r="BV46" s="10">
        <v>100</v>
      </c>
      <c r="BW46" s="10">
        <v>100</v>
      </c>
      <c r="BX46" s="10">
        <v>100</v>
      </c>
      <c r="BY46" s="10">
        <v>100</v>
      </c>
      <c r="BZ46" s="10">
        <v>100</v>
      </c>
      <c r="CA46" s="10">
        <v>100</v>
      </c>
      <c r="CB46" s="10">
        <v>100</v>
      </c>
      <c r="CC46" s="10">
        <v>100</v>
      </c>
      <c r="CD46" s="10">
        <v>100</v>
      </c>
      <c r="CE46" s="10">
        <v>100</v>
      </c>
      <c r="CF46" s="10">
        <v>100</v>
      </c>
      <c r="CG46" s="10">
        <v>100</v>
      </c>
      <c r="CH46" s="10">
        <v>100</v>
      </c>
      <c r="CI46" s="10">
        <v>100</v>
      </c>
      <c r="CJ46" s="10">
        <v>100</v>
      </c>
      <c r="CK46" s="10"/>
      <c r="CL46" s="50">
        <v>810</v>
      </c>
    </row>
    <row r="47" spans="28:90" ht="39.75" hidden="1" customHeight="1" x14ac:dyDescent="0.25">
      <c r="AB47" s="68"/>
      <c r="AC47" s="77"/>
      <c r="AD47" s="161"/>
      <c r="AE47" s="161"/>
      <c r="AF47" s="78"/>
      <c r="AG47" s="78"/>
      <c r="AH47" s="78"/>
      <c r="AI47" s="68"/>
      <c r="AJ47" s="7"/>
      <c r="AK47" s="64" t="s">
        <v>45</v>
      </c>
      <c r="AL47" s="10"/>
      <c r="AM47" s="49"/>
      <c r="AN47" s="106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50"/>
    </row>
    <row r="48" spans="28:90" ht="39.75" hidden="1" customHeight="1" x14ac:dyDescent="0.25">
      <c r="AB48" s="68"/>
      <c r="AC48" s="77"/>
      <c r="AD48" s="165"/>
      <c r="AE48" s="78"/>
      <c r="AF48" s="165"/>
      <c r="AG48" s="78"/>
      <c r="AH48" s="78"/>
      <c r="AI48" s="68"/>
      <c r="AJ48" s="7"/>
      <c r="AK48" s="65" t="s">
        <v>41</v>
      </c>
      <c r="AL48" s="10"/>
      <c r="AM48" s="49"/>
      <c r="AN48" s="106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50"/>
    </row>
    <row r="49" spans="28:90" ht="30.75" customHeight="1" x14ac:dyDescent="0.25">
      <c r="AB49" s="68"/>
      <c r="AC49" s="241" t="s">
        <v>116</v>
      </c>
      <c r="AD49" s="155" t="s">
        <v>140</v>
      </c>
      <c r="AE49" s="222" t="s">
        <v>126</v>
      </c>
      <c r="AF49" s="222"/>
      <c r="AG49" s="246" t="s">
        <v>87</v>
      </c>
      <c r="AH49" s="246"/>
      <c r="AI49" s="68"/>
      <c r="AJ49" s="8" t="str">
        <f>IF(AD52=$AL$34,("1"),IF(AD52=$AL$35,("2"),IF(AD52=$AL$36,("3"),IF(AD52=$AL$37,("4"),(0.9)))))</f>
        <v>2</v>
      </c>
      <c r="AK49" s="65" t="s">
        <v>42</v>
      </c>
      <c r="AL49" s="10"/>
      <c r="AM49" s="49">
        <v>810</v>
      </c>
      <c r="AN49" s="106">
        <v>8.5</v>
      </c>
      <c r="AO49" s="7">
        <v>-75</v>
      </c>
      <c r="AP49" s="7">
        <v>-75</v>
      </c>
      <c r="AQ49" s="7">
        <v>75</v>
      </c>
      <c r="AR49" s="7">
        <v>80</v>
      </c>
      <c r="AS49" s="7">
        <v>80</v>
      </c>
      <c r="AT49" s="7">
        <v>85</v>
      </c>
      <c r="AU49" s="7">
        <v>85</v>
      </c>
      <c r="AV49" s="7">
        <v>90</v>
      </c>
      <c r="AW49" s="7">
        <v>95</v>
      </c>
      <c r="AX49" s="7">
        <v>95</v>
      </c>
      <c r="AY49" s="7">
        <v>100</v>
      </c>
      <c r="AZ49" s="7">
        <v>100</v>
      </c>
      <c r="BA49" s="7">
        <v>100</v>
      </c>
      <c r="BB49" s="7">
        <v>100</v>
      </c>
      <c r="BC49" s="7">
        <v>100</v>
      </c>
      <c r="BD49" s="7">
        <v>100</v>
      </c>
      <c r="BE49" s="7">
        <v>100</v>
      </c>
      <c r="BF49" s="7">
        <v>100</v>
      </c>
      <c r="BG49" s="7">
        <v>100</v>
      </c>
      <c r="BH49" s="7">
        <v>100</v>
      </c>
      <c r="BI49" s="7">
        <v>100</v>
      </c>
      <c r="BJ49" s="7">
        <v>100</v>
      </c>
      <c r="BK49" s="7">
        <v>100</v>
      </c>
      <c r="BL49" s="10">
        <v>100</v>
      </c>
      <c r="BM49" s="10">
        <v>100</v>
      </c>
      <c r="BN49" s="10">
        <v>100</v>
      </c>
      <c r="BO49" s="10">
        <v>100</v>
      </c>
      <c r="BP49" s="10">
        <v>100</v>
      </c>
      <c r="BQ49" s="10">
        <v>100</v>
      </c>
      <c r="BR49" s="10">
        <v>100</v>
      </c>
      <c r="BS49" s="10">
        <v>100</v>
      </c>
      <c r="BT49" s="10">
        <v>100</v>
      </c>
      <c r="BU49" s="10">
        <v>100</v>
      </c>
      <c r="BV49" s="10">
        <v>100</v>
      </c>
      <c r="BW49" s="10">
        <v>100</v>
      </c>
      <c r="BX49" s="10">
        <v>100</v>
      </c>
      <c r="BY49" s="10">
        <v>100</v>
      </c>
      <c r="BZ49" s="10">
        <v>100</v>
      </c>
      <c r="CA49" s="10">
        <v>100</v>
      </c>
      <c r="CB49" s="10">
        <v>100</v>
      </c>
      <c r="CC49" s="10">
        <v>100</v>
      </c>
      <c r="CD49" s="10">
        <v>100</v>
      </c>
      <c r="CE49" s="10">
        <v>100</v>
      </c>
      <c r="CF49" s="10">
        <v>100</v>
      </c>
      <c r="CG49" s="10">
        <v>100</v>
      </c>
      <c r="CH49" s="10">
        <v>100</v>
      </c>
      <c r="CI49" s="10">
        <v>100</v>
      </c>
      <c r="CJ49" s="10">
        <v>100</v>
      </c>
      <c r="CK49" s="10"/>
      <c r="CL49" s="50">
        <v>825</v>
      </c>
    </row>
    <row r="50" spans="28:90" ht="39.950000000000003" customHeight="1" thickBot="1" x14ac:dyDescent="0.3">
      <c r="AB50" s="68"/>
      <c r="AC50" s="242"/>
      <c r="AD50" s="105"/>
      <c r="AE50" s="223"/>
      <c r="AF50" s="223"/>
      <c r="AG50" s="247"/>
      <c r="AH50" s="247"/>
      <c r="AI50" s="68"/>
      <c r="AJ50" s="8" t="str">
        <f>IF(AD53=$AK$47,("1"),IF(AD53=$AK$48,("2"),IF(AD53=$AK$49,("3"),IF(AD53=$AK$50,("4"),IF(AD53=$AK$51,("5"),(0.9))))))</f>
        <v>3</v>
      </c>
      <c r="AK50" s="65" t="s">
        <v>43</v>
      </c>
      <c r="AL50" s="10"/>
      <c r="AM50" s="55">
        <v>825</v>
      </c>
      <c r="AN50" s="52">
        <v>8</v>
      </c>
      <c r="AO50" s="51">
        <v>-75</v>
      </c>
      <c r="AP50" s="51">
        <v>75</v>
      </c>
      <c r="AQ50" s="51">
        <v>80</v>
      </c>
      <c r="AR50" s="51">
        <v>80</v>
      </c>
      <c r="AS50" s="51">
        <v>85</v>
      </c>
      <c r="AT50" s="51">
        <v>85</v>
      </c>
      <c r="AU50" s="51">
        <v>90</v>
      </c>
      <c r="AV50" s="51">
        <v>95</v>
      </c>
      <c r="AW50" s="51">
        <v>95</v>
      </c>
      <c r="AX50" s="51">
        <v>100</v>
      </c>
      <c r="AY50" s="51">
        <v>100</v>
      </c>
      <c r="AZ50" s="51">
        <v>100</v>
      </c>
      <c r="BA50" s="51">
        <v>100</v>
      </c>
      <c r="BB50" s="51">
        <v>100</v>
      </c>
      <c r="BC50" s="7">
        <v>100</v>
      </c>
      <c r="BD50" s="7">
        <v>100</v>
      </c>
      <c r="BE50" s="7">
        <v>100</v>
      </c>
      <c r="BF50" s="7">
        <v>100</v>
      </c>
      <c r="BG50" s="7">
        <v>100</v>
      </c>
      <c r="BH50" s="7">
        <v>100</v>
      </c>
      <c r="BI50" s="7">
        <v>100</v>
      </c>
      <c r="BJ50" s="7">
        <v>100</v>
      </c>
      <c r="BK50" s="7">
        <v>100</v>
      </c>
      <c r="BL50" s="10">
        <v>100</v>
      </c>
      <c r="BM50" s="10">
        <v>100</v>
      </c>
      <c r="BN50" s="53">
        <v>100</v>
      </c>
      <c r="BO50" s="53">
        <v>100</v>
      </c>
      <c r="BP50" s="53">
        <v>100</v>
      </c>
      <c r="BQ50" s="53">
        <v>100</v>
      </c>
      <c r="BR50" s="53">
        <v>100</v>
      </c>
      <c r="BS50" s="53">
        <v>100</v>
      </c>
      <c r="BT50" s="53">
        <v>100</v>
      </c>
      <c r="BU50" s="53">
        <v>100</v>
      </c>
      <c r="BV50" s="53">
        <v>100</v>
      </c>
      <c r="BW50" s="53">
        <v>100</v>
      </c>
      <c r="BX50" s="53">
        <v>100</v>
      </c>
      <c r="BY50" s="53">
        <v>100</v>
      </c>
      <c r="BZ50" s="53">
        <v>100</v>
      </c>
      <c r="CA50" s="53">
        <v>100</v>
      </c>
      <c r="CB50" s="53">
        <v>100</v>
      </c>
      <c r="CC50" s="53">
        <v>100</v>
      </c>
      <c r="CD50" s="53">
        <v>100</v>
      </c>
      <c r="CE50" s="53">
        <v>100</v>
      </c>
      <c r="CF50" s="53">
        <v>100</v>
      </c>
      <c r="CG50" s="53">
        <v>100</v>
      </c>
      <c r="CH50" s="53">
        <v>100</v>
      </c>
      <c r="CI50" s="53">
        <v>100</v>
      </c>
      <c r="CJ50" s="53">
        <v>100</v>
      </c>
      <c r="CK50" s="53"/>
      <c r="CL50" s="50">
        <v>835</v>
      </c>
    </row>
    <row r="51" spans="28:90" ht="39.950000000000003" customHeight="1" thickTop="1" thickBot="1" x14ac:dyDescent="0.3">
      <c r="AB51" s="68"/>
      <c r="AC51" s="243"/>
      <c r="AD51" s="118" t="s">
        <v>127</v>
      </c>
      <c r="AE51" s="192" t="s">
        <v>65</v>
      </c>
      <c r="AF51" s="193"/>
      <c r="AG51" s="193"/>
      <c r="AH51" s="194"/>
      <c r="AI51" s="68"/>
      <c r="AJ51" s="8" t="str">
        <f>IF(AD54=$AL$40,("1"),IF(AD54=$AL$41,("2"),IF(AD54=$AL$42,("3"),IF(AD54=$AL$43,("4"),IF(AD54=$AL$44,("5"),(0.9))))))</f>
        <v>4</v>
      </c>
      <c r="AK51" s="65" t="s">
        <v>44</v>
      </c>
      <c r="AL51" s="10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36"/>
      <c r="BD51" s="36"/>
      <c r="BE51" s="36"/>
      <c r="BF51" s="36"/>
      <c r="BG51" s="36"/>
      <c r="BH51" s="36"/>
      <c r="BI51" s="36"/>
      <c r="BJ51" s="36"/>
      <c r="BK51" s="36"/>
      <c r="BL51" s="35"/>
      <c r="BM51" s="35"/>
      <c r="CL51" s="35"/>
    </row>
    <row r="52" spans="28:90" ht="39.950000000000003" customHeight="1" thickBot="1" x14ac:dyDescent="0.3">
      <c r="AB52" s="68"/>
      <c r="AC52" s="117" t="s">
        <v>36</v>
      </c>
      <c r="AD52" s="112" t="s">
        <v>38</v>
      </c>
      <c r="AE52" s="184" t="s">
        <v>96</v>
      </c>
      <c r="AF52" s="184"/>
      <c r="AG52" s="184"/>
      <c r="AH52" s="185"/>
      <c r="AI52" s="68"/>
      <c r="AJ52" s="8" t="str">
        <f>IF(AD55=$AK$40,("1"),IF(AD55=$AK$41,("2"),IF(AD55=$AK$42,("3"),IF(AD55=$AK$43,("4"),IF(AD55=$AK$44,("5"),(0.9))))))</f>
        <v>2</v>
      </c>
      <c r="AK52" s="54"/>
      <c r="AL52" s="10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10"/>
      <c r="BM52" s="10"/>
    </row>
    <row r="53" spans="28:90" ht="39.950000000000003" customHeight="1" thickBot="1" x14ac:dyDescent="0.3">
      <c r="AB53" s="68"/>
      <c r="AC53" s="117" t="s">
        <v>35</v>
      </c>
      <c r="AD53" s="113" t="s">
        <v>42</v>
      </c>
      <c r="AE53" s="182" t="s">
        <v>104</v>
      </c>
      <c r="AF53" s="182"/>
      <c r="AG53" s="182"/>
      <c r="AH53" s="183"/>
      <c r="AI53" s="68"/>
      <c r="AJ53" s="106" t="str">
        <f>IF(AE55=$AK$33,(""),IF(AE55=$AL$54,("0"),IF(AE55=$AL$55,("0"),IF(AE55=$AL$56,("1"),IF(AE55=$AL$57,("2"),IF(AE55=$AL$58,("3"),IF(AE55=$AL$59,("4"),(""))))))))</f>
        <v/>
      </c>
      <c r="AK53" s="10"/>
      <c r="AL53" s="10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10"/>
      <c r="BM53" s="10"/>
    </row>
    <row r="54" spans="28:90" ht="39.950000000000003" customHeight="1" x14ac:dyDescent="0.25">
      <c r="AB54" s="68"/>
      <c r="AC54" s="117" t="s">
        <v>26</v>
      </c>
      <c r="AD54" s="113" t="s">
        <v>29</v>
      </c>
      <c r="AE54" s="184" t="s">
        <v>97</v>
      </c>
      <c r="AF54" s="184"/>
      <c r="AG54" s="184"/>
      <c r="AH54" s="185"/>
      <c r="AI54" s="68"/>
      <c r="AJ54" s="8">
        <f>(AJ49+AJ50+AJ51+AJ52)/4</f>
        <v>2.75</v>
      </c>
      <c r="AK54" s="10"/>
      <c r="AL54" s="41" t="s">
        <v>92</v>
      </c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10"/>
      <c r="BM54" s="10"/>
    </row>
    <row r="55" spans="28:90" ht="39.950000000000003" customHeight="1" thickBot="1" x14ac:dyDescent="0.3">
      <c r="AB55" s="68"/>
      <c r="AC55" s="117" t="s">
        <v>62</v>
      </c>
      <c r="AD55" s="114" t="s">
        <v>31</v>
      </c>
      <c r="AE55" s="186" t="s">
        <v>107</v>
      </c>
      <c r="AF55" s="186"/>
      <c r="AG55" s="186"/>
      <c r="AH55" s="187"/>
      <c r="AI55" s="68"/>
      <c r="AJ55" s="92">
        <f>MATCH(AJ58,$AT$56:$AT$60,0)</f>
        <v>2</v>
      </c>
      <c r="AK55" s="10"/>
      <c r="AL55" s="57" t="s">
        <v>88</v>
      </c>
      <c r="AM55" s="7"/>
      <c r="AN55" s="7"/>
      <c r="AO55" s="7"/>
      <c r="AP55" s="7"/>
      <c r="AQ55" s="7"/>
      <c r="AR55" s="7"/>
      <c r="AS55" s="7"/>
      <c r="AT55" s="33"/>
      <c r="AU55" s="33" t="s">
        <v>48</v>
      </c>
      <c r="AV55" s="33" t="s">
        <v>49</v>
      </c>
      <c r="AW55" s="33" t="s">
        <v>50</v>
      </c>
      <c r="AX55" s="33" t="s">
        <v>47</v>
      </c>
      <c r="AY55" s="33" t="s">
        <v>46</v>
      </c>
      <c r="AZ55" s="33" t="s">
        <v>65</v>
      </c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61"/>
      <c r="BM55" s="10"/>
    </row>
    <row r="56" spans="28:90" ht="39.950000000000003" customHeight="1" thickTop="1" x14ac:dyDescent="0.25">
      <c r="AB56" s="68"/>
      <c r="AC56" s="115" t="s">
        <v>93</v>
      </c>
      <c r="AD56" s="188"/>
      <c r="AE56" s="188"/>
      <c r="AF56" s="188"/>
      <c r="AG56" s="188"/>
      <c r="AH56" s="188"/>
      <c r="AI56" s="68"/>
      <c r="AJ56" s="8">
        <f>MATCH(AE51,$AU$55:$AZ$55,0)</f>
        <v>6</v>
      </c>
      <c r="AK56" s="10"/>
      <c r="AL56" s="57" t="s">
        <v>89</v>
      </c>
      <c r="AM56" s="7"/>
      <c r="AN56" s="7"/>
      <c r="AO56" s="7"/>
      <c r="AP56" s="7"/>
      <c r="AQ56" s="7"/>
      <c r="AR56" s="7"/>
      <c r="AS56" s="7"/>
      <c r="AT56" s="33">
        <v>1</v>
      </c>
      <c r="AU56" s="33" t="s">
        <v>103</v>
      </c>
      <c r="AV56" s="33" t="s">
        <v>101</v>
      </c>
      <c r="AW56" s="33" t="s">
        <v>55</v>
      </c>
      <c r="AX56" s="33" t="s">
        <v>56</v>
      </c>
      <c r="AY56" s="33" t="s">
        <v>58</v>
      </c>
      <c r="AZ56" s="33" t="s">
        <v>65</v>
      </c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61"/>
      <c r="BM56" s="10"/>
    </row>
    <row r="57" spans="28:90" ht="39.950000000000003" customHeight="1" thickBot="1" x14ac:dyDescent="0.3">
      <c r="AB57" s="68"/>
      <c r="AC57" s="116" t="s">
        <v>51</v>
      </c>
      <c r="AD57" s="189" t="str">
        <f>INDEX($AU$56:$AZ$60,AJ55,AJ56)</f>
        <v>dispense ponctuelle OU absence</v>
      </c>
      <c r="AE57" s="189"/>
      <c r="AF57" s="189"/>
      <c r="AG57" s="189"/>
      <c r="AH57" s="189"/>
      <c r="AI57" s="68"/>
      <c r="AJ57" s="8"/>
      <c r="AK57" s="10"/>
      <c r="AL57" s="57" t="s">
        <v>90</v>
      </c>
      <c r="AM57" s="7"/>
      <c r="AN57" s="7"/>
      <c r="AO57" s="7"/>
      <c r="AP57" s="7"/>
      <c r="AQ57" s="7"/>
      <c r="AR57" s="7"/>
      <c r="AS57" s="7"/>
      <c r="AT57" s="33">
        <v>2</v>
      </c>
      <c r="AU57" s="33" t="s">
        <v>103</v>
      </c>
      <c r="AV57" s="33" t="s">
        <v>102</v>
      </c>
      <c r="AW57" s="33" t="s">
        <v>55</v>
      </c>
      <c r="AX57" s="33" t="s">
        <v>66</v>
      </c>
      <c r="AY57" s="33" t="s">
        <v>59</v>
      </c>
      <c r="AZ57" s="33" t="s">
        <v>65</v>
      </c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61"/>
      <c r="BM57" s="10"/>
    </row>
    <row r="58" spans="28:90" ht="39.950000000000003" customHeight="1" thickBot="1" x14ac:dyDescent="0.3">
      <c r="AB58" s="68"/>
      <c r="AC58" s="68"/>
      <c r="AD58" s="156" t="s">
        <v>128</v>
      </c>
      <c r="AE58" s="107" t="str">
        <f>IF(AE51=$AZ$55,"DA",IF(AE51=$AY$55,"1",IF(AE51=$AX$55,"2",IF(AE51=$AW$55,"3",IF(AE51=$AV$55,"4","Erreur")))))</f>
        <v>DA</v>
      </c>
      <c r="AF58" s="107" t="str">
        <f>IF(AD59=$AL$67,"0",IF(AD59=$AL$68,"1",IF(AD59=$AL$69,"2",IF(AD59=$AL$70,"3","4"))))</f>
        <v>4</v>
      </c>
      <c r="AG58" s="152">
        <v>1</v>
      </c>
      <c r="AH58" s="108" t="str">
        <f>IF(AE53=$AL$55,"0",IF(AE53=$AL$56,"1",IF(AE53=$AL$57,"2",IF(AE53=$AL$58,"3",IF(AE53=$AL$59,"4","Erreur")))))</f>
        <v>3</v>
      </c>
      <c r="AI58" s="68"/>
      <c r="AJ58" s="8">
        <f>ROUNDDOWN(AJ54,0)</f>
        <v>2</v>
      </c>
      <c r="AK58" s="10"/>
      <c r="AL58" s="57" t="s">
        <v>104</v>
      </c>
      <c r="AM58" s="7"/>
      <c r="AN58" s="7"/>
      <c r="AO58" s="7"/>
      <c r="AP58" s="7"/>
      <c r="AQ58" s="7"/>
      <c r="AR58" s="7"/>
      <c r="AS58" s="7"/>
      <c r="AT58" s="33">
        <v>3</v>
      </c>
      <c r="AU58" s="33" t="s">
        <v>103</v>
      </c>
      <c r="AV58" s="33" t="s">
        <v>52</v>
      </c>
      <c r="AW58" s="33" t="s">
        <v>61</v>
      </c>
      <c r="AX58" s="33" t="s">
        <v>57</v>
      </c>
      <c r="AY58" s="33" t="s">
        <v>60</v>
      </c>
      <c r="AZ58" s="33" t="s">
        <v>65</v>
      </c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61"/>
      <c r="BM58" s="10"/>
    </row>
    <row r="59" spans="28:90" ht="21.75" customHeight="1" thickBot="1" x14ac:dyDescent="0.3">
      <c r="AB59" s="68"/>
      <c r="AC59" s="129" t="s">
        <v>84</v>
      </c>
      <c r="AD59" s="128" t="str">
        <f>HLOOKUP($AC$46,'Coureur 1'!AE59:AH60,2,FALSE)</f>
        <v>Il est très fiable et me conseille</v>
      </c>
      <c r="AE59" s="68"/>
      <c r="AF59" s="68"/>
      <c r="AG59" s="68"/>
      <c r="AH59" s="68"/>
      <c r="AI59" s="68"/>
      <c r="AJ59" s="7"/>
      <c r="AK59" s="10"/>
      <c r="AL59" s="63" t="s">
        <v>91</v>
      </c>
      <c r="AM59" s="7"/>
      <c r="AN59" s="7"/>
      <c r="AO59" s="7"/>
      <c r="AP59" s="7"/>
      <c r="AQ59" s="7"/>
      <c r="AR59" s="7"/>
      <c r="AS59" s="7"/>
      <c r="AT59" s="33">
        <v>4</v>
      </c>
      <c r="AU59" s="33" t="s">
        <v>103</v>
      </c>
      <c r="AV59" s="33" t="s">
        <v>53</v>
      </c>
      <c r="AW59" s="33" t="s">
        <v>54</v>
      </c>
      <c r="AX59" s="33" t="s">
        <v>103</v>
      </c>
      <c r="AY59" s="33" t="s">
        <v>103</v>
      </c>
      <c r="AZ59" s="33" t="s">
        <v>65</v>
      </c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61"/>
      <c r="BM59" s="10"/>
    </row>
    <row r="60" spans="28:90" ht="39.75" hidden="1" customHeight="1" x14ac:dyDescent="0.25">
      <c r="AB60" s="68"/>
      <c r="AC60" s="77"/>
      <c r="AD60" s="161"/>
      <c r="AE60" s="162"/>
      <c r="AF60" s="69"/>
      <c r="AG60" s="69"/>
      <c r="AH60" s="69"/>
      <c r="AI60" s="68"/>
      <c r="AJ60" s="7"/>
      <c r="AK60" s="10"/>
      <c r="AL60" s="10"/>
      <c r="AM60" s="7"/>
      <c r="AN60" s="7"/>
      <c r="AO60" s="7"/>
      <c r="AP60" s="7"/>
      <c r="AQ60" s="7"/>
      <c r="AR60" s="7"/>
      <c r="AS60" s="7"/>
      <c r="AT60" s="33">
        <v>5</v>
      </c>
      <c r="AU60" s="33" t="s">
        <v>103</v>
      </c>
      <c r="AV60" s="33" t="s">
        <v>103</v>
      </c>
      <c r="AW60" s="33" t="s">
        <v>103</v>
      </c>
      <c r="AX60" s="33" t="s">
        <v>103</v>
      </c>
      <c r="AY60" s="33" t="s">
        <v>103</v>
      </c>
      <c r="AZ60" s="33" t="s">
        <v>65</v>
      </c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61"/>
      <c r="BM60" s="10"/>
    </row>
    <row r="61" spans="28:90" ht="39.75" hidden="1" customHeight="1" x14ac:dyDescent="0.25">
      <c r="AB61" s="68"/>
      <c r="AC61" s="79"/>
      <c r="AD61" s="79"/>
      <c r="AE61" s="163"/>
      <c r="AF61" s="79"/>
      <c r="AG61" s="69"/>
      <c r="AH61" s="75"/>
      <c r="AI61" s="68"/>
      <c r="AJ61" s="8" t="e">
        <f>MATCH(AE60,$AU$55:$AZ$55,0)</f>
        <v>#N/A</v>
      </c>
      <c r="AK61" s="10"/>
      <c r="AL61" s="10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10"/>
      <c r="BM61" s="10"/>
    </row>
    <row r="62" spans="28:90" ht="39.950000000000003" customHeight="1" x14ac:dyDescent="0.25">
      <c r="AB62" s="109"/>
      <c r="AC62" s="96" t="s">
        <v>117</v>
      </c>
      <c r="AD62" s="153" t="s">
        <v>105</v>
      </c>
      <c r="AE62" s="200" t="s">
        <v>126</v>
      </c>
      <c r="AF62" s="201"/>
      <c r="AG62" s="204" t="s">
        <v>83</v>
      </c>
      <c r="AH62" s="205"/>
      <c r="AI62" s="110"/>
      <c r="AJ62" s="8" t="str">
        <f>IF(AD65=$AL$34,("1"),IF(AD65=$AL$35,("2"),IF(AD65=$AL$36,("3"),IF(AD65=$AL$37,("4"),(0.9)))))</f>
        <v>2</v>
      </c>
      <c r="AK62" s="10"/>
      <c r="AL62" s="10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10"/>
      <c r="BM62" s="10"/>
    </row>
    <row r="63" spans="28:90" ht="39.950000000000003" customHeight="1" thickBot="1" x14ac:dyDescent="0.3">
      <c r="AB63" s="109"/>
      <c r="AC63" s="97"/>
      <c r="AD63" s="105"/>
      <c r="AE63" s="202"/>
      <c r="AF63" s="203"/>
      <c r="AG63" s="206"/>
      <c r="AH63" s="207"/>
      <c r="AI63" s="110"/>
      <c r="AJ63" s="8" t="str">
        <f>IF(AD66=$AK$47,("1"),IF(AD66=$AK$48,("2"),IF(AD66=$AK$49,("3"),IF(AD66=$AK$50,("4"),IF(AD66=$AK$51,("5"),(0.9))))))</f>
        <v>3</v>
      </c>
      <c r="AK63" s="10"/>
      <c r="AL63" s="10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10"/>
      <c r="BM63" s="10"/>
    </row>
    <row r="64" spans="28:90" ht="39.950000000000003" customHeight="1" thickTop="1" thickBot="1" x14ac:dyDescent="0.3">
      <c r="AB64" s="109"/>
      <c r="AC64" s="103"/>
      <c r="AD64" s="111" t="s">
        <v>127</v>
      </c>
      <c r="AE64" s="198" t="s">
        <v>49</v>
      </c>
      <c r="AF64" s="198"/>
      <c r="AG64" s="198"/>
      <c r="AH64" s="199"/>
      <c r="AI64" s="69"/>
      <c r="AJ64" s="8" t="str">
        <f>IF(AD67=$AL$40,("1"),IF(AD67=$AL$41,("2"),IF(AD67=$AL$42,("3"),IF(AD67=$AL$43,("4"),IF(AD67=$AL$44,("5"),(0.9))))))</f>
        <v>4</v>
      </c>
      <c r="AK64" s="10"/>
      <c r="AL64" s="10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10"/>
      <c r="BM64" s="10"/>
    </row>
    <row r="65" spans="28:65" ht="39.950000000000003" customHeight="1" x14ac:dyDescent="0.25">
      <c r="AB65" s="109"/>
      <c r="AC65" s="104" t="s">
        <v>36</v>
      </c>
      <c r="AD65" s="112" t="s">
        <v>38</v>
      </c>
      <c r="AE65" s="174" t="s">
        <v>96</v>
      </c>
      <c r="AF65" s="175"/>
      <c r="AG65" s="175"/>
      <c r="AH65" s="176"/>
      <c r="AI65" s="69"/>
      <c r="AJ65" s="8" t="str">
        <f>IF(AD68=$AK$40,("1"),IF(AD68=$AK$41,("2"),IF(AD68=$AK$42,("3"),IF(AD68=$AK$43,("4"),IF(AD68=$AK$44,("5"),(0.9))))))</f>
        <v>2</v>
      </c>
      <c r="AK65" s="10"/>
      <c r="AL65" s="10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10"/>
      <c r="BM65" s="10"/>
    </row>
    <row r="66" spans="28:65" ht="39.950000000000003" customHeight="1" x14ac:dyDescent="0.25">
      <c r="AB66" s="109"/>
      <c r="AC66" s="104" t="s">
        <v>35</v>
      </c>
      <c r="AD66" s="113" t="s">
        <v>42</v>
      </c>
      <c r="AE66" s="195" t="s">
        <v>104</v>
      </c>
      <c r="AF66" s="196"/>
      <c r="AG66" s="196"/>
      <c r="AH66" s="197"/>
      <c r="AI66" s="69"/>
      <c r="AJ66" s="106" t="str">
        <f>IF(AE68=$AK$33,(""),IF(AE68=$AL$54,("0"),IF(AE68=$AL$55,("0"),IF(AE68=$AL$56,("1"),IF(AE68=$AL$57,("2"),IF(AE68=$AL$58,("3"),IF(AE68=$AL$59,("4"),(""))))))))</f>
        <v/>
      </c>
      <c r="AK66" s="10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10"/>
      <c r="BM66" s="10"/>
    </row>
    <row r="67" spans="28:65" ht="39.950000000000003" customHeight="1" x14ac:dyDescent="0.25">
      <c r="AB67" s="109"/>
      <c r="AC67" s="104" t="s">
        <v>26</v>
      </c>
      <c r="AD67" s="113" t="s">
        <v>29</v>
      </c>
      <c r="AE67" s="174" t="s">
        <v>97</v>
      </c>
      <c r="AF67" s="175"/>
      <c r="AG67" s="175"/>
      <c r="AH67" s="176"/>
      <c r="AI67" s="69"/>
      <c r="AJ67" s="8">
        <f>(AJ62+AJ63+AJ64+AJ65)/4</f>
        <v>2.75</v>
      </c>
      <c r="AK67" s="10"/>
      <c r="AL67" s="7" t="s">
        <v>107</v>
      </c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10"/>
      <c r="BM67" s="10"/>
    </row>
    <row r="68" spans="28:65" ht="39.950000000000003" customHeight="1" thickBot="1" x14ac:dyDescent="0.3">
      <c r="AB68" s="109"/>
      <c r="AC68" s="104" t="s">
        <v>62</v>
      </c>
      <c r="AD68" s="114" t="s">
        <v>31</v>
      </c>
      <c r="AE68" s="177" t="s">
        <v>107</v>
      </c>
      <c r="AF68" s="178"/>
      <c r="AG68" s="178"/>
      <c r="AH68" s="179"/>
      <c r="AI68" s="69"/>
      <c r="AJ68" s="92">
        <f>MATCH(AJ71,$AT$56:$AT$60,0)</f>
        <v>2</v>
      </c>
      <c r="AK68" s="10"/>
      <c r="AL68" s="7" t="s">
        <v>108</v>
      </c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10"/>
      <c r="BM68" s="10"/>
    </row>
    <row r="69" spans="28:65" ht="39.950000000000003" customHeight="1" thickTop="1" x14ac:dyDescent="0.25">
      <c r="AB69" s="109"/>
      <c r="AC69" s="98" t="s">
        <v>93</v>
      </c>
      <c r="AD69" s="180"/>
      <c r="AE69" s="181"/>
      <c r="AF69" s="181"/>
      <c r="AG69" s="181"/>
      <c r="AH69" s="181"/>
      <c r="AI69" s="110"/>
      <c r="AJ69" s="8">
        <f>MATCH(AE64,$AU$55:$AZ$55,0)</f>
        <v>2</v>
      </c>
      <c r="AK69" s="10"/>
      <c r="AL69" s="7" t="s">
        <v>109</v>
      </c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10"/>
      <c r="BM69" s="10"/>
    </row>
    <row r="70" spans="28:65" ht="39.950000000000003" customHeight="1" thickBot="1" x14ac:dyDescent="0.3">
      <c r="AB70" s="109"/>
      <c r="AC70" s="99" t="s">
        <v>51</v>
      </c>
      <c r="AD70" s="190" t="str">
        <f>INDEX($AU$56:$AZ$60,AJ68,AJ69)</f>
        <v>Très bonne capacité aérobie et bonne gestion de l'effort</v>
      </c>
      <c r="AE70" s="191"/>
      <c r="AF70" s="191"/>
      <c r="AG70" s="191"/>
      <c r="AH70" s="119"/>
      <c r="AI70" s="110"/>
      <c r="AJ70" s="8"/>
      <c r="AK70" s="10"/>
      <c r="AL70" s="7" t="s">
        <v>110</v>
      </c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10"/>
      <c r="BM70" s="10"/>
    </row>
    <row r="71" spans="28:65" ht="39.950000000000003" customHeight="1" thickBot="1" x14ac:dyDescent="0.3">
      <c r="AB71" s="68"/>
      <c r="AC71" s="68"/>
      <c r="AD71" s="157" t="s">
        <v>128</v>
      </c>
      <c r="AE71" s="107" t="str">
        <f>IF(AE64=$AZ$55,"DA",IF(AE64=$AY$55,"1",IF(AE64=$AX$55,"2",IF(AE64=$AW$55,"3",IF(AE64=$AV$55,"4","Erreur")))))</f>
        <v>4</v>
      </c>
      <c r="AF71" s="107" t="e">
        <f>IF(AD72=$AL$67,"0",IF(AD72=$AL$68,"1",IF(AD72=$AL$69,"2",IF(AD72=$AL$70,"3","4"))))</f>
        <v>#N/A</v>
      </c>
      <c r="AG71" s="152">
        <v>1</v>
      </c>
      <c r="AH71" s="108" t="str">
        <f>IF(AE66=$AL$55,"0",IF(AE66=$AL$56,"1",IF(AE66=$AL$57,"2",IF(AE66=$AL$58,"3",IF(AE66=$AL$59,"4","Erreur")))))</f>
        <v>3</v>
      </c>
      <c r="AI71" s="69"/>
      <c r="AJ71" s="8">
        <f>ROUNDDOWN(AJ67,0)</f>
        <v>2</v>
      </c>
      <c r="AK71" s="10"/>
      <c r="AL71" s="7" t="s">
        <v>111</v>
      </c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10"/>
      <c r="BM71" s="10"/>
    </row>
    <row r="72" spans="28:65" ht="27" customHeight="1" x14ac:dyDescent="0.25">
      <c r="AB72" s="68"/>
      <c r="AC72" s="129" t="s">
        <v>84</v>
      </c>
      <c r="AD72" s="128" t="e">
        <f>HLOOKUP($AC$46,'Coureur 1'!AE72:AH73,2,FALSE)</f>
        <v>#N/A</v>
      </c>
      <c r="AE72" s="68"/>
      <c r="AF72" s="68"/>
      <c r="AG72" s="68"/>
      <c r="AH72" s="68"/>
      <c r="AI72" s="68"/>
      <c r="AJ72" s="7"/>
      <c r="AK72" s="10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10"/>
      <c r="BM72" s="10"/>
    </row>
    <row r="73" spans="28:65" ht="39.75" hidden="1" customHeight="1" x14ac:dyDescent="0.25">
      <c r="AB73" s="68"/>
      <c r="AC73" s="77"/>
      <c r="AD73" s="161"/>
      <c r="AE73" s="162"/>
      <c r="AF73" s="69"/>
      <c r="AG73" s="69"/>
      <c r="AH73" s="69"/>
      <c r="AI73" s="68"/>
      <c r="AJ73" s="7"/>
      <c r="AK73" s="10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10"/>
      <c r="BM73" s="10"/>
    </row>
    <row r="74" spans="28:65" ht="39.75" hidden="1" customHeight="1" x14ac:dyDescent="0.25">
      <c r="AB74" s="68"/>
      <c r="AC74" s="69"/>
      <c r="AD74" s="80"/>
      <c r="AE74" s="80"/>
      <c r="AF74" s="69"/>
      <c r="AG74" s="69"/>
      <c r="AH74" s="69"/>
      <c r="AI74" s="68"/>
      <c r="AJ74" s="9"/>
      <c r="AK74" s="10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10"/>
      <c r="BM74" s="10"/>
    </row>
    <row r="75" spans="28:65" ht="30" customHeight="1" x14ac:dyDescent="0.25">
      <c r="AB75" s="68"/>
      <c r="AC75" s="244" t="s">
        <v>118</v>
      </c>
      <c r="AD75" s="155" t="s">
        <v>105</v>
      </c>
      <c r="AE75" s="222" t="s">
        <v>126</v>
      </c>
      <c r="AF75" s="222"/>
      <c r="AG75" s="246" t="s">
        <v>83</v>
      </c>
      <c r="AH75" s="246"/>
      <c r="AI75" s="68"/>
      <c r="AJ75" s="8" t="str">
        <f>IF(AD78=$AL$34,("1"),IF(AD78=$AL$35,("2"),IF(AD78=$AL$36,("3"),IF(AD78=$AL$37,("4"),(0.9)))))</f>
        <v>2</v>
      </c>
      <c r="AK75" s="10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10"/>
      <c r="BM75" s="10"/>
    </row>
    <row r="76" spans="28:65" ht="39.950000000000003" customHeight="1" thickBot="1" x14ac:dyDescent="0.3">
      <c r="AB76" s="68"/>
      <c r="AC76" s="244"/>
      <c r="AD76" s="105"/>
      <c r="AE76" s="223"/>
      <c r="AF76" s="223"/>
      <c r="AG76" s="247"/>
      <c r="AH76" s="247"/>
      <c r="AI76" s="68"/>
      <c r="AJ76" s="8" t="str">
        <f>IF(AD79=$AK$47,("1"),IF(AD79=$AK$48,("2"),IF(AD79=$AK$49,("3"),IF(AD79=$AK$50,("4"),IF(AD79=$AK$51,("5"),(0.9))))))</f>
        <v>3</v>
      </c>
      <c r="AK76" s="10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10"/>
      <c r="BM76" s="10"/>
    </row>
    <row r="77" spans="28:65" ht="39.950000000000003" customHeight="1" thickTop="1" thickBot="1" x14ac:dyDescent="0.3">
      <c r="AB77" s="68"/>
      <c r="AC77" s="245"/>
      <c r="AD77" s="118" t="s">
        <v>127</v>
      </c>
      <c r="AE77" s="192" t="s">
        <v>49</v>
      </c>
      <c r="AF77" s="193"/>
      <c r="AG77" s="193"/>
      <c r="AH77" s="194"/>
      <c r="AI77" s="68"/>
      <c r="AJ77" s="8" t="str">
        <f>IF(AD80=$AL$40,("1"),IF(AD80=$AL$41,("2"),IF(AD80=$AL$42,("3"),IF(AD80=$AL$43,("4"),IF(AD80=$AL$44,("5"),(0.9))))))</f>
        <v>4</v>
      </c>
      <c r="AK77" s="10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10"/>
      <c r="BM77" s="10"/>
    </row>
    <row r="78" spans="28:65" ht="39.950000000000003" customHeight="1" x14ac:dyDescent="0.25">
      <c r="AB78" s="68"/>
      <c r="AC78" s="117" t="s">
        <v>36</v>
      </c>
      <c r="AD78" s="158" t="s">
        <v>38</v>
      </c>
      <c r="AE78" s="184" t="s">
        <v>96</v>
      </c>
      <c r="AF78" s="184"/>
      <c r="AG78" s="184"/>
      <c r="AH78" s="185"/>
      <c r="AI78" s="68"/>
      <c r="AJ78" s="8" t="str">
        <f>IF(AD81=$AK$40,("1"),IF(AD81=$AK$41,("2"),IF(AD81=$AK$42,("3"),IF(AD81=$AK$43,("4"),IF(AD81=$AK$44,("5"),(0.9))))))</f>
        <v>2</v>
      </c>
      <c r="AK78" s="10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10"/>
      <c r="BM78" s="10"/>
    </row>
    <row r="79" spans="28:65" ht="39.950000000000003" customHeight="1" x14ac:dyDescent="0.25">
      <c r="AB79" s="68"/>
      <c r="AC79" s="117" t="s">
        <v>35</v>
      </c>
      <c r="AD79" s="113" t="s">
        <v>42</v>
      </c>
      <c r="AE79" s="182" t="s">
        <v>104</v>
      </c>
      <c r="AF79" s="182"/>
      <c r="AG79" s="182"/>
      <c r="AH79" s="183"/>
      <c r="AI79" s="68"/>
      <c r="AJ79" s="106" t="str">
        <f>IF(AE81=$AK$33,(""),IF(AE81=$AL$54,("0"),IF(AE81=$AL$55,("0"),IF(AE81=$AL$56,("1"),IF(AE81=$AL$57,("2"),IF(AE81=$AL$58,("3"),IF(AE81=$AL$59,("4"),(""))))))))</f>
        <v/>
      </c>
      <c r="AK79" s="10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10"/>
      <c r="BM79" s="10"/>
    </row>
    <row r="80" spans="28:65" ht="39.75" customHeight="1" x14ac:dyDescent="0.25">
      <c r="AB80" s="68"/>
      <c r="AC80" s="117" t="s">
        <v>26</v>
      </c>
      <c r="AD80" s="113" t="s">
        <v>29</v>
      </c>
      <c r="AE80" s="184" t="s">
        <v>97</v>
      </c>
      <c r="AF80" s="184"/>
      <c r="AG80" s="184"/>
      <c r="AH80" s="185"/>
      <c r="AI80" s="68"/>
      <c r="AJ80" s="8">
        <f>(AJ75+AJ76+AJ77+AJ78)/4</f>
        <v>2.75</v>
      </c>
      <c r="AK80" s="10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10"/>
      <c r="BM80" s="10"/>
    </row>
    <row r="81" spans="28:65" ht="39.950000000000003" customHeight="1" thickBot="1" x14ac:dyDescent="0.3">
      <c r="AB81" s="68"/>
      <c r="AC81" s="117" t="s">
        <v>62</v>
      </c>
      <c r="AD81" s="114" t="s">
        <v>31</v>
      </c>
      <c r="AE81" s="186" t="s">
        <v>107</v>
      </c>
      <c r="AF81" s="186"/>
      <c r="AG81" s="186"/>
      <c r="AH81" s="187"/>
      <c r="AI81" s="68"/>
      <c r="AJ81" s="92">
        <f>MATCH(AJ84,$AT$56:$AT$60,0)</f>
        <v>2</v>
      </c>
      <c r="AK81" s="10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10"/>
      <c r="BM81" s="10"/>
    </row>
    <row r="82" spans="28:65" ht="39.950000000000003" customHeight="1" thickTop="1" x14ac:dyDescent="0.25">
      <c r="AB82" s="68"/>
      <c r="AC82" s="115" t="s">
        <v>93</v>
      </c>
      <c r="AD82" s="188"/>
      <c r="AE82" s="188"/>
      <c r="AF82" s="188"/>
      <c r="AG82" s="188"/>
      <c r="AH82" s="188"/>
      <c r="AI82" s="68"/>
      <c r="AJ82" s="8">
        <f>MATCH(AE77,$AU$55:$AZ$55,0)</f>
        <v>2</v>
      </c>
      <c r="AK82" s="10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10"/>
      <c r="BM82" s="10"/>
    </row>
    <row r="83" spans="28:65" ht="39.950000000000003" customHeight="1" thickBot="1" x14ac:dyDescent="0.3">
      <c r="AB83" s="68"/>
      <c r="AC83" s="116" t="s">
        <v>51</v>
      </c>
      <c r="AD83" s="189" t="str">
        <f>INDEX($AU$56:$AZ$60,AJ81,AJ82)</f>
        <v>Très bonne capacité aérobie et bonne gestion de l'effort</v>
      </c>
      <c r="AE83" s="189"/>
      <c r="AF83" s="189"/>
      <c r="AG83" s="189"/>
      <c r="AH83" s="189"/>
      <c r="AI83" s="68"/>
      <c r="AJ83" s="8"/>
      <c r="AK83" s="10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10"/>
      <c r="BM83" s="10"/>
    </row>
    <row r="84" spans="28:65" ht="39.950000000000003" customHeight="1" thickBot="1" x14ac:dyDescent="0.3">
      <c r="AB84" s="68"/>
      <c r="AC84" s="68"/>
      <c r="AD84" s="156" t="s">
        <v>128</v>
      </c>
      <c r="AE84" s="107" t="str">
        <f>IF(AE77=$AZ$55,"DA",IF(AE77=$AY$55,"1",IF(AE77=$AX$55,"2",IF(AE77=$AW$55,"3",IF(AE77=$AV$55,"4","Erreur")))))</f>
        <v>4</v>
      </c>
      <c r="AF84" s="107" t="e">
        <f>IF(AD85=$AL$67,"0",IF(AD85=$AL$68,"1",IF(AD85=$AL$69,"2",IF(AD85=$AL$70,"3","4"))))</f>
        <v>#N/A</v>
      </c>
      <c r="AG84" s="152">
        <v>1</v>
      </c>
      <c r="AH84" s="108" t="str">
        <f>IF(AE79=$AL$55,"0",IF(AE79=$AL$56,"1",IF(AE79=$AL$57,"2",IF(AE79=$AL$58,"3",IF(AE79=$AL$59,"4","Erreur")))))</f>
        <v>3</v>
      </c>
      <c r="AI84" s="68"/>
      <c r="AJ84" s="8">
        <f>ROUNDDOWN(AJ80,0)</f>
        <v>2</v>
      </c>
      <c r="AK84" s="10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10"/>
      <c r="BM84" s="10"/>
    </row>
    <row r="85" spans="28:65" ht="30.75" customHeight="1" x14ac:dyDescent="0.25">
      <c r="AB85" s="68"/>
      <c r="AC85" s="129" t="s">
        <v>84</v>
      </c>
      <c r="AD85" s="128" t="e">
        <f>HLOOKUP($AC$46,'Coureur 1'!AE85:AH86,2,FALSE)</f>
        <v>#N/A</v>
      </c>
      <c r="AE85" s="68"/>
      <c r="AF85" s="68"/>
      <c r="AG85" s="68"/>
      <c r="AH85" s="68"/>
      <c r="AI85" s="68"/>
      <c r="AJ85" s="7"/>
      <c r="AK85" s="10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10"/>
      <c r="BM85" s="10"/>
    </row>
    <row r="86" spans="28:65" ht="39.75" hidden="1" customHeight="1" x14ac:dyDescent="0.25">
      <c r="AB86" s="68"/>
      <c r="AC86" s="77"/>
      <c r="AD86" s="161"/>
      <c r="AE86" s="162"/>
      <c r="AF86" s="69"/>
      <c r="AG86" s="69"/>
      <c r="AH86" s="69"/>
      <c r="AI86" s="68"/>
      <c r="AJ86" s="7"/>
      <c r="AK86" s="10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10"/>
      <c r="BM86" s="10"/>
    </row>
    <row r="87" spans="28:65" ht="39.75" hidden="1" customHeight="1" x14ac:dyDescent="0.25">
      <c r="AB87" s="68"/>
      <c r="AC87" s="81"/>
      <c r="AD87" s="162"/>
      <c r="AE87" s="162"/>
      <c r="AF87" s="69"/>
      <c r="AG87" s="69"/>
      <c r="AH87" s="69"/>
      <c r="AI87" s="68"/>
      <c r="AJ87" s="7"/>
      <c r="AK87" s="10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10"/>
      <c r="BM87" s="10"/>
    </row>
    <row r="88" spans="28:65" ht="39.950000000000003" customHeight="1" x14ac:dyDescent="0.25">
      <c r="AB88" s="109"/>
      <c r="AC88" s="96" t="s">
        <v>119</v>
      </c>
      <c r="AD88" s="153" t="s">
        <v>105</v>
      </c>
      <c r="AE88" s="200" t="s">
        <v>126</v>
      </c>
      <c r="AF88" s="201"/>
      <c r="AG88" s="204" t="s">
        <v>83</v>
      </c>
      <c r="AH88" s="205"/>
      <c r="AI88" s="110"/>
      <c r="AJ88" s="8" t="str">
        <f>IF(AD91=$AL$34,("1"),IF(AD91=$AL$35,("2"),IF(AD91=$AL$36,("3"),IF(AD91=$AL$37,("4"),(0.9)))))</f>
        <v>2</v>
      </c>
      <c r="AK88" s="10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10"/>
      <c r="BM88" s="10"/>
    </row>
    <row r="89" spans="28:65" ht="39.950000000000003" customHeight="1" thickBot="1" x14ac:dyDescent="0.3">
      <c r="AB89" s="109"/>
      <c r="AC89" s="97"/>
      <c r="AD89" s="105"/>
      <c r="AE89" s="202"/>
      <c r="AF89" s="203"/>
      <c r="AG89" s="206"/>
      <c r="AH89" s="207"/>
      <c r="AI89" s="110"/>
      <c r="AJ89" s="8" t="str">
        <f>IF(AD92=$AK$47,("1"),IF(AD92=$AK$48,("2"),IF(AD92=$AK$49,("3"),IF(AD92=$AK$50,("4"),IF(AD92=$AK$51,("5"),(0.9))))))</f>
        <v>3</v>
      </c>
      <c r="AK89" s="10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10"/>
      <c r="BM89" s="10"/>
    </row>
    <row r="90" spans="28:65" ht="39.950000000000003" customHeight="1" thickTop="1" thickBot="1" x14ac:dyDescent="0.3">
      <c r="AB90" s="109"/>
      <c r="AC90" s="103"/>
      <c r="AD90" s="111" t="s">
        <v>127</v>
      </c>
      <c r="AE90" s="198" t="s">
        <v>49</v>
      </c>
      <c r="AF90" s="198"/>
      <c r="AG90" s="198"/>
      <c r="AH90" s="199"/>
      <c r="AI90" s="69"/>
      <c r="AJ90" s="8" t="str">
        <f>IF(AD93=$AL$40,("1"),IF(AD93=$AL$41,("2"),IF(AD93=$AL$42,("3"),IF(AD93=$AL$43,("4"),IF(AD93=$AL$44,("5"),(0.9))))))</f>
        <v>4</v>
      </c>
      <c r="AK90" s="10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10"/>
      <c r="BM90" s="10"/>
    </row>
    <row r="91" spans="28:65" ht="39.950000000000003" customHeight="1" x14ac:dyDescent="0.25">
      <c r="AB91" s="109"/>
      <c r="AC91" s="104" t="s">
        <v>36</v>
      </c>
      <c r="AD91" s="112" t="s">
        <v>38</v>
      </c>
      <c r="AE91" s="174" t="s">
        <v>96</v>
      </c>
      <c r="AF91" s="175"/>
      <c r="AG91" s="175"/>
      <c r="AH91" s="176"/>
      <c r="AI91" s="69"/>
      <c r="AJ91" s="8" t="str">
        <f>IF(AD94=$AK$40,("1"),IF(AD94=$AK$41,("2"),IF(AD94=$AK$42,("3"),IF(AD94=$AK$43,("4"),IF(AD94=$AK$44,("5"),(0.9))))))</f>
        <v>2</v>
      </c>
      <c r="AK91" s="10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10"/>
      <c r="BM91" s="10"/>
    </row>
    <row r="92" spans="28:65" ht="39.950000000000003" customHeight="1" x14ac:dyDescent="0.25">
      <c r="AB92" s="109"/>
      <c r="AC92" s="104" t="s">
        <v>35</v>
      </c>
      <c r="AD92" s="113" t="s">
        <v>42</v>
      </c>
      <c r="AE92" s="195" t="s">
        <v>104</v>
      </c>
      <c r="AF92" s="196"/>
      <c r="AG92" s="196"/>
      <c r="AH92" s="197"/>
      <c r="AI92" s="69"/>
      <c r="AJ92" s="106" t="str">
        <f>IF(AE94=$AK$33,(""),IF(AE94=$AL$54,("0"),IF(AE94=$AL$55,("0"),IF(AE94=$AL$56,("1"),IF(AE94=$AL$57,("2"),IF(AE94=$AL$58,("3"),IF(AE94=$AL$59,("4"),(""))))))))</f>
        <v/>
      </c>
      <c r="AK92" s="10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10"/>
      <c r="BM92" s="10"/>
    </row>
    <row r="93" spans="28:65" ht="39.950000000000003" customHeight="1" x14ac:dyDescent="0.25">
      <c r="AB93" s="109"/>
      <c r="AC93" s="104" t="s">
        <v>26</v>
      </c>
      <c r="AD93" s="113" t="s">
        <v>29</v>
      </c>
      <c r="AE93" s="174" t="s">
        <v>97</v>
      </c>
      <c r="AF93" s="175"/>
      <c r="AG93" s="175"/>
      <c r="AH93" s="176"/>
      <c r="AI93" s="69"/>
      <c r="AJ93" s="8">
        <f>(AJ88+AJ89+AJ90+AJ91)/4</f>
        <v>2.75</v>
      </c>
      <c r="AK93" s="10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10"/>
      <c r="BM93" s="10"/>
    </row>
    <row r="94" spans="28:65" ht="39.950000000000003" customHeight="1" thickBot="1" x14ac:dyDescent="0.3">
      <c r="AB94" s="109"/>
      <c r="AC94" s="104" t="s">
        <v>62</v>
      </c>
      <c r="AD94" s="114" t="s">
        <v>31</v>
      </c>
      <c r="AE94" s="177" t="s">
        <v>107</v>
      </c>
      <c r="AF94" s="178"/>
      <c r="AG94" s="178"/>
      <c r="AH94" s="179"/>
      <c r="AI94" s="69"/>
      <c r="AJ94" s="92">
        <f>MATCH(AJ97,$AT$56:$AT$60,0)</f>
        <v>2</v>
      </c>
      <c r="AK94" s="10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10"/>
      <c r="BM94" s="10"/>
    </row>
    <row r="95" spans="28:65" ht="39.950000000000003" customHeight="1" thickTop="1" x14ac:dyDescent="0.25">
      <c r="AB95" s="109"/>
      <c r="AC95" s="98" t="s">
        <v>93</v>
      </c>
      <c r="AD95" s="180"/>
      <c r="AE95" s="181"/>
      <c r="AF95" s="181"/>
      <c r="AG95" s="181"/>
      <c r="AH95" s="181"/>
      <c r="AI95" s="110"/>
      <c r="AJ95" s="8">
        <f>MATCH(AE90,$AU$55:$AZ$55,0)</f>
        <v>2</v>
      </c>
      <c r="AK95" s="10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10"/>
      <c r="BM95" s="10"/>
    </row>
    <row r="96" spans="28:65" ht="39.950000000000003" customHeight="1" thickBot="1" x14ac:dyDescent="0.3">
      <c r="AB96" s="109"/>
      <c r="AC96" s="99" t="s">
        <v>51</v>
      </c>
      <c r="AD96" s="190" t="str">
        <f>INDEX($AU$56:$AZ$60,AJ94,AJ95)</f>
        <v>Très bonne capacité aérobie et bonne gestion de l'effort</v>
      </c>
      <c r="AE96" s="191"/>
      <c r="AF96" s="191"/>
      <c r="AG96" s="191"/>
      <c r="AH96" s="191"/>
      <c r="AI96" s="110"/>
      <c r="AJ96" s="8"/>
      <c r="AK96" s="10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10"/>
      <c r="BM96" s="10"/>
    </row>
    <row r="97" spans="28:65" ht="39.950000000000003" customHeight="1" thickBot="1" x14ac:dyDescent="0.3">
      <c r="AB97" s="68"/>
      <c r="AC97" s="68"/>
      <c r="AD97" s="157" t="s">
        <v>128</v>
      </c>
      <c r="AE97" s="107" t="str">
        <f>IF(AE90=$AZ$55,"DA",IF(AE90=$AY$55,"1",IF(AE90=$AX$55,"2",IF(AE90=$AW$55,"3",IF(AE90=$AV$55,"4","Erreur")))))</f>
        <v>4</v>
      </c>
      <c r="AF97" s="107" t="str">
        <f>IF(AD98=$AL$67,"0",IF(AD98=$AL$68,"1",IF(AD98=$AL$69,"2",IF(AD98=$AL$70,"3","4"))))</f>
        <v>2</v>
      </c>
      <c r="AG97" s="152">
        <v>1</v>
      </c>
      <c r="AH97" s="108" t="str">
        <f>IF(AE92=$AL$55,"0",IF(AE92=$AL$56,"1",IF(AE92=$AL$57,"2",IF(AE92=$AL$58,"3",IF(AE92=$AL$59,"4","Erreur")))))</f>
        <v>3</v>
      </c>
      <c r="AI97" s="69"/>
      <c r="AJ97" s="8">
        <f>ROUNDDOWN(AJ93,0)</f>
        <v>2</v>
      </c>
      <c r="AK97" s="10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10"/>
      <c r="BM97" s="10"/>
    </row>
    <row r="98" spans="28:65" ht="23.25" customHeight="1" x14ac:dyDescent="0.25">
      <c r="AB98" s="68"/>
      <c r="AC98" s="129" t="s">
        <v>84</v>
      </c>
      <c r="AD98" s="128" t="str">
        <f>HLOOKUP($AC$46,'Coureur 1'!AE98:AH99,2,FALSE)</f>
        <v>Il m'a un peu aider ET la feuille est remplie correctement</v>
      </c>
      <c r="AE98" s="68"/>
      <c r="AF98" s="68"/>
      <c r="AG98" s="68"/>
      <c r="AH98" s="68"/>
      <c r="AI98" s="68"/>
      <c r="AJ98" s="7"/>
      <c r="AK98" s="10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10"/>
      <c r="BM98" s="10"/>
    </row>
    <row r="99" spans="28:65" ht="39.75" hidden="1" customHeight="1" x14ac:dyDescent="0.25">
      <c r="AB99" s="68"/>
      <c r="AC99" s="77"/>
      <c r="AD99" s="161"/>
      <c r="AE99" s="162"/>
      <c r="AF99" s="69"/>
      <c r="AG99" s="69"/>
      <c r="AH99" s="69"/>
      <c r="AI99" s="68"/>
      <c r="AJ99" s="7"/>
      <c r="AK99" s="10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10"/>
      <c r="BM99" s="10"/>
    </row>
    <row r="100" spans="28:65" ht="39.75" hidden="1" customHeight="1" x14ac:dyDescent="0.25">
      <c r="AB100" s="68"/>
      <c r="AC100" s="81"/>
      <c r="AD100" s="162"/>
      <c r="AE100" s="162"/>
      <c r="AF100" s="69"/>
      <c r="AG100" s="69"/>
      <c r="AH100" s="69"/>
      <c r="AI100" s="68"/>
      <c r="AJ100" s="7"/>
      <c r="AK100" s="10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10"/>
      <c r="BM100" s="10"/>
    </row>
    <row r="101" spans="28:65" ht="39.950000000000003" customHeight="1" x14ac:dyDescent="0.25">
      <c r="AB101" s="170" t="s">
        <v>141</v>
      </c>
      <c r="AC101" s="170"/>
      <c r="AD101" s="170"/>
      <c r="AE101" s="170"/>
      <c r="AF101" s="170"/>
      <c r="AG101" s="170"/>
      <c r="AH101" s="170"/>
      <c r="AI101" s="170"/>
      <c r="AJ101" s="7"/>
      <c r="AK101" s="10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10"/>
      <c r="BM101" s="10"/>
    </row>
    <row r="102" spans="28:65" ht="23.25" customHeight="1" thickBot="1" x14ac:dyDescent="0.3">
      <c r="AB102" s="68"/>
      <c r="AC102" s="82"/>
      <c r="AD102" s="83"/>
      <c r="AE102" s="83"/>
      <c r="AF102" s="82"/>
      <c r="AG102" s="68"/>
      <c r="AH102" s="68"/>
      <c r="AI102" s="68"/>
      <c r="AJ102" s="7"/>
      <c r="AK102" s="10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10"/>
      <c r="BM102" s="10"/>
    </row>
    <row r="103" spans="28:65" ht="39.75" hidden="1" customHeight="1" x14ac:dyDescent="0.25">
      <c r="AB103" s="68"/>
      <c r="AC103" s="68"/>
      <c r="AD103" s="82"/>
      <c r="AE103" s="82"/>
      <c r="AF103" s="68"/>
      <c r="AG103" s="68"/>
      <c r="AH103" s="68"/>
      <c r="AI103" s="68"/>
      <c r="AJ103" s="7"/>
      <c r="AK103" s="10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10"/>
      <c r="BM103" s="10"/>
    </row>
    <row r="104" spans="28:65" ht="39.75" hidden="1" customHeight="1" x14ac:dyDescent="0.25">
      <c r="AB104" s="68"/>
      <c r="AC104" s="69"/>
      <c r="AD104" s="84"/>
      <c r="AE104" s="84"/>
      <c r="AF104" s="84"/>
      <c r="AG104" s="69"/>
      <c r="AH104" s="68"/>
      <c r="AI104" s="68"/>
      <c r="AJ104" s="7"/>
      <c r="AK104" s="10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10"/>
      <c r="BM104" s="10"/>
    </row>
    <row r="105" spans="28:65" ht="39.75" hidden="1" customHeight="1" x14ac:dyDescent="0.25">
      <c r="AB105" s="68"/>
      <c r="AC105" s="68"/>
      <c r="AD105" s="68"/>
      <c r="AE105" s="68"/>
      <c r="AF105" s="68"/>
      <c r="AG105" s="68"/>
      <c r="AH105" s="68"/>
      <c r="AI105" s="68"/>
      <c r="AJ105" s="7"/>
      <c r="AK105" s="10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10"/>
      <c r="BM105" s="10"/>
    </row>
    <row r="106" spans="28:65" ht="39.950000000000003" customHeight="1" x14ac:dyDescent="0.25">
      <c r="AB106" s="68"/>
      <c r="AC106" s="68"/>
      <c r="AD106" s="121" t="s">
        <v>81</v>
      </c>
      <c r="AE106" s="226">
        <f>'Evaluation 3è'!AH10</f>
        <v>0</v>
      </c>
      <c r="AF106" s="227"/>
      <c r="AG106" s="228"/>
      <c r="AH106" s="68"/>
      <c r="AI106" s="68"/>
      <c r="AJ106" s="7"/>
      <c r="AK106" s="10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10"/>
      <c r="BM106" s="10"/>
    </row>
    <row r="107" spans="28:65" ht="39.950000000000003" customHeight="1" thickBot="1" x14ac:dyDescent="0.3">
      <c r="AB107" s="68"/>
      <c r="AC107" s="68"/>
      <c r="AD107" s="122" t="s">
        <v>82</v>
      </c>
      <c r="AE107" s="229">
        <f>'Evaluation 3è'!AH11</f>
        <v>0</v>
      </c>
      <c r="AF107" s="230"/>
      <c r="AG107" s="231"/>
      <c r="AH107" s="68"/>
      <c r="AI107" s="68"/>
      <c r="AJ107" s="7"/>
      <c r="AK107" s="10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10"/>
      <c r="BM107" s="10"/>
    </row>
    <row r="108" spans="28:65" ht="30" customHeight="1" x14ac:dyDescent="0.25">
      <c r="AB108" s="68"/>
      <c r="AC108" s="68"/>
      <c r="AD108" s="68"/>
      <c r="AE108" s="68"/>
      <c r="AF108" s="68"/>
      <c r="AG108" s="68"/>
      <c r="AH108" s="68"/>
      <c r="AI108" s="68"/>
      <c r="AJ108" s="7"/>
      <c r="AK108" s="10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10"/>
      <c r="BM108" s="10"/>
    </row>
    <row r="109" spans="28:65" ht="39.75" hidden="1" customHeight="1" x14ac:dyDescent="0.25">
      <c r="AB109" s="68"/>
      <c r="AC109" s="68"/>
      <c r="AD109" s="68"/>
      <c r="AE109" s="68"/>
      <c r="AF109" s="68"/>
      <c r="AG109" s="68"/>
      <c r="AH109" s="68"/>
      <c r="AI109" s="68"/>
      <c r="AJ109" s="7"/>
      <c r="AK109" s="10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10"/>
      <c r="BM109" s="10"/>
    </row>
    <row r="110" spans="28:65" ht="20.100000000000001" customHeight="1" x14ac:dyDescent="0.25">
      <c r="AB110" s="68"/>
      <c r="AC110" s="68"/>
      <c r="AD110" s="68"/>
      <c r="AE110" s="68"/>
      <c r="AF110" s="68"/>
      <c r="AG110" s="68"/>
      <c r="AH110" s="68"/>
      <c r="AI110" s="68"/>
      <c r="AJ110" s="7"/>
      <c r="AK110" s="10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10"/>
      <c r="BM110" s="10"/>
    </row>
    <row r="111" spans="28:65" ht="45" customHeight="1" x14ac:dyDescent="0.55000000000000004">
      <c r="AB111" s="171" t="s">
        <v>143</v>
      </c>
      <c r="AC111" s="172"/>
      <c r="AD111" s="172"/>
      <c r="AE111" s="172"/>
      <c r="AF111" s="172"/>
      <c r="AG111" s="172"/>
      <c r="AH111" s="172"/>
      <c r="AI111" s="172"/>
      <c r="AJ111" s="7"/>
      <c r="AK111" s="10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10"/>
      <c r="BM111" s="10"/>
    </row>
    <row r="112" spans="28:65" ht="20.100000000000001" customHeight="1" x14ac:dyDescent="0.25">
      <c r="AB112" s="68"/>
      <c r="AC112" s="68"/>
      <c r="AD112" s="68"/>
      <c r="AE112" s="68"/>
      <c r="AF112" s="68"/>
      <c r="AG112" s="68"/>
      <c r="AH112" s="68"/>
      <c r="AI112" s="68"/>
      <c r="AJ112" s="7"/>
      <c r="AK112" s="10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10"/>
      <c r="BM112" s="10"/>
    </row>
    <row r="113" spans="28:65" ht="30" customHeight="1" x14ac:dyDescent="0.55000000000000004">
      <c r="AB113" s="171"/>
      <c r="AC113" s="172"/>
      <c r="AD113" s="172"/>
      <c r="AE113" s="172"/>
      <c r="AF113" s="172"/>
      <c r="AG113" s="172"/>
      <c r="AH113" s="172"/>
      <c r="AI113" s="172"/>
      <c r="AJ113" s="7"/>
      <c r="AK113" s="10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10"/>
      <c r="BM113" s="10"/>
    </row>
    <row r="114" spans="28:65" ht="20.100000000000001" customHeight="1" x14ac:dyDescent="0.25">
      <c r="AJ114" s="7"/>
      <c r="AK114" s="10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10"/>
      <c r="BM114" s="10"/>
    </row>
    <row r="115" spans="28:65" ht="20.100000000000001" customHeight="1" x14ac:dyDescent="0.25">
      <c r="AJ115" s="10"/>
      <c r="AK115" s="10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10"/>
      <c r="BM115" s="10"/>
    </row>
    <row r="116" spans="28:65" ht="20.100000000000001" customHeight="1" x14ac:dyDescent="0.25">
      <c r="AJ116" s="10"/>
      <c r="AK116" s="10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10"/>
      <c r="BM116" s="10"/>
    </row>
    <row r="117" spans="28:65" ht="20.100000000000001" customHeight="1" x14ac:dyDescent="0.25">
      <c r="AJ117" s="10"/>
      <c r="AK117" s="10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10"/>
      <c r="BM117" s="10"/>
    </row>
    <row r="118" spans="28:65" ht="20.100000000000001" customHeight="1" x14ac:dyDescent="0.25">
      <c r="AJ118" s="10"/>
      <c r="AK118" s="10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10"/>
      <c r="BM118" s="10"/>
    </row>
    <row r="119" spans="28:65" ht="20.100000000000001" customHeight="1" x14ac:dyDescent="0.25">
      <c r="AJ119" s="10"/>
      <c r="AK119" s="10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10"/>
      <c r="BM119" s="10"/>
    </row>
    <row r="120" spans="28:65" ht="20.100000000000001" customHeight="1" x14ac:dyDescent="0.25">
      <c r="AJ120" s="10"/>
      <c r="AK120" s="10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10"/>
      <c r="BM120" s="10"/>
    </row>
    <row r="121" spans="28:65" ht="20.100000000000001" customHeight="1" x14ac:dyDescent="0.25">
      <c r="AJ121" s="10"/>
      <c r="AK121" s="10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10"/>
      <c r="BM121" s="10"/>
    </row>
    <row r="122" spans="28:65" ht="20.100000000000001" customHeight="1" x14ac:dyDescent="0.25">
      <c r="AJ122" s="10"/>
      <c r="AK122" s="10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10"/>
      <c r="BM122" s="10"/>
    </row>
    <row r="123" spans="28:65" ht="20.100000000000001" customHeight="1" x14ac:dyDescent="0.25">
      <c r="AJ123" s="10"/>
      <c r="AK123" s="10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10"/>
      <c r="BM123" s="10"/>
    </row>
    <row r="124" spans="28:65" ht="20.100000000000001" customHeight="1" x14ac:dyDescent="0.25">
      <c r="AJ124" s="10"/>
      <c r="AK124" s="10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10"/>
      <c r="BM124" s="10"/>
    </row>
    <row r="125" spans="28:65" ht="20.100000000000001" customHeight="1" x14ac:dyDescent="0.25">
      <c r="AJ125" s="10"/>
      <c r="AK125" s="10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10"/>
      <c r="BM125" s="10"/>
    </row>
    <row r="126" spans="28:65" ht="20.100000000000001" customHeight="1" x14ac:dyDescent="0.25">
      <c r="AJ126" s="10"/>
      <c r="AK126" s="10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10"/>
      <c r="BM126" s="10"/>
    </row>
    <row r="127" spans="28:65" ht="20.100000000000001" customHeight="1" x14ac:dyDescent="0.25">
      <c r="AJ127" s="10"/>
      <c r="AK127" s="10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10"/>
      <c r="BM127" s="10"/>
    </row>
    <row r="128" spans="28:65" ht="20.100000000000001" customHeight="1" x14ac:dyDescent="0.25">
      <c r="AJ128" s="10"/>
      <c r="AK128" s="10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10"/>
      <c r="BM128" s="10"/>
    </row>
    <row r="129" spans="36:65" ht="20.100000000000001" customHeight="1" x14ac:dyDescent="0.25">
      <c r="AJ129" s="10"/>
      <c r="AK129" s="10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10"/>
      <c r="BM129" s="10"/>
    </row>
    <row r="130" spans="36:65" ht="20.100000000000001" customHeight="1" x14ac:dyDescent="0.25">
      <c r="AJ130" s="10"/>
      <c r="AK130" s="10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10"/>
      <c r="BM130" s="10"/>
    </row>
    <row r="131" spans="36:65" ht="20.100000000000001" customHeight="1" x14ac:dyDescent="0.25">
      <c r="AJ131" s="10"/>
      <c r="AK131" s="10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10"/>
      <c r="BM131" s="10"/>
    </row>
    <row r="132" spans="36:65" ht="20.100000000000001" customHeight="1" x14ac:dyDescent="0.25">
      <c r="AJ132" s="10"/>
      <c r="AK132" s="10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10"/>
      <c r="BM132" s="10"/>
    </row>
    <row r="133" spans="36:65" ht="20.100000000000001" customHeight="1" x14ac:dyDescent="0.25">
      <c r="AJ133" s="10"/>
      <c r="AK133" s="10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10"/>
      <c r="BM133" s="10"/>
    </row>
    <row r="134" spans="36:65" ht="20.100000000000001" customHeight="1" x14ac:dyDescent="0.25">
      <c r="AJ134" s="10"/>
      <c r="AK134" s="10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10"/>
      <c r="BM134" s="10"/>
    </row>
    <row r="135" spans="36:65" ht="20.100000000000001" customHeight="1" x14ac:dyDescent="0.25">
      <c r="AJ135" s="10"/>
      <c r="AK135" s="10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10"/>
      <c r="BM135" s="10"/>
    </row>
    <row r="136" spans="36:65" ht="20.100000000000001" customHeight="1" x14ac:dyDescent="0.25">
      <c r="AJ136" s="10"/>
      <c r="AK136" s="10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10"/>
      <c r="BM136" s="10"/>
    </row>
    <row r="137" spans="36:65" ht="20.100000000000001" customHeight="1" x14ac:dyDescent="0.25">
      <c r="AJ137" s="10"/>
      <c r="AK137" s="10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10"/>
      <c r="BM137" s="10"/>
    </row>
    <row r="138" spans="36:65" ht="20.100000000000001" customHeight="1" x14ac:dyDescent="0.25">
      <c r="AJ138" s="10"/>
      <c r="AK138" s="10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10"/>
      <c r="BM138" s="10"/>
    </row>
    <row r="139" spans="36:65" ht="20.100000000000001" customHeight="1" x14ac:dyDescent="0.25">
      <c r="AJ139" s="10"/>
      <c r="AK139" s="10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10"/>
      <c r="BM139" s="10"/>
    </row>
    <row r="140" spans="36:65" ht="20.100000000000001" customHeight="1" x14ac:dyDescent="0.25">
      <c r="AJ140" s="10"/>
      <c r="AK140" s="10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10"/>
      <c r="BM140" s="10"/>
    </row>
    <row r="141" spans="36:65" ht="20.100000000000001" customHeight="1" x14ac:dyDescent="0.25">
      <c r="AJ141" s="10"/>
      <c r="AK141" s="10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10"/>
      <c r="BM141" s="10"/>
    </row>
    <row r="142" spans="36:65" ht="20.100000000000001" customHeight="1" x14ac:dyDescent="0.25">
      <c r="AJ142" s="10"/>
      <c r="AK142" s="10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10"/>
      <c r="BM142" s="10"/>
    </row>
    <row r="143" spans="36:65" ht="20.100000000000001" customHeight="1" x14ac:dyDescent="0.25">
      <c r="AJ143" s="10"/>
      <c r="AK143" s="10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10"/>
      <c r="BM143" s="10"/>
    </row>
    <row r="144" spans="36:65" ht="20.100000000000001" customHeight="1" x14ac:dyDescent="0.25">
      <c r="AJ144" s="10"/>
      <c r="AK144" s="10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10"/>
      <c r="BM144" s="10"/>
    </row>
    <row r="145" spans="36:65" ht="20.100000000000001" customHeight="1" x14ac:dyDescent="0.25">
      <c r="AJ145" s="10"/>
      <c r="AK145" s="10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10"/>
      <c r="BM145" s="10"/>
    </row>
    <row r="146" spans="36:65" ht="20.100000000000001" customHeight="1" x14ac:dyDescent="0.25">
      <c r="AJ146" s="10"/>
      <c r="AK146" s="10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10"/>
      <c r="BM146" s="10"/>
    </row>
    <row r="147" spans="36:65" ht="20.100000000000001" customHeight="1" x14ac:dyDescent="0.25">
      <c r="AJ147" s="10"/>
      <c r="AK147" s="10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10"/>
      <c r="BM147" s="10"/>
    </row>
    <row r="148" spans="36:65" ht="20.100000000000001" customHeight="1" x14ac:dyDescent="0.25">
      <c r="AJ148" s="10"/>
      <c r="AK148" s="10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10"/>
      <c r="BM148" s="10"/>
    </row>
    <row r="149" spans="36:65" ht="20.100000000000001" customHeight="1" x14ac:dyDescent="0.25">
      <c r="AJ149" s="10"/>
      <c r="AK149" s="10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10"/>
      <c r="BM149" s="10"/>
    </row>
    <row r="150" spans="36:65" ht="20.100000000000001" customHeight="1" x14ac:dyDescent="0.25">
      <c r="AJ150" s="10"/>
      <c r="AK150" s="10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10"/>
      <c r="BM150" s="10"/>
    </row>
    <row r="151" spans="36:65" ht="20.100000000000001" customHeight="1" x14ac:dyDescent="0.25">
      <c r="AJ151" s="10"/>
      <c r="AK151" s="10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10"/>
      <c r="BM151" s="10"/>
    </row>
    <row r="152" spans="36:65" ht="20.100000000000001" customHeight="1" x14ac:dyDescent="0.25">
      <c r="AJ152" s="10"/>
      <c r="AK152" s="10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10"/>
      <c r="BM152" s="10"/>
    </row>
    <row r="153" spans="36:65" ht="20.100000000000001" customHeight="1" x14ac:dyDescent="0.25">
      <c r="AJ153" s="10"/>
      <c r="AK153" s="10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10"/>
      <c r="BM153" s="10"/>
    </row>
    <row r="154" spans="36:65" ht="20.100000000000001" customHeight="1" x14ac:dyDescent="0.25">
      <c r="AJ154" s="10"/>
      <c r="AK154" s="10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10"/>
      <c r="BM154" s="10"/>
    </row>
    <row r="155" spans="36:65" ht="20.100000000000001" customHeight="1" x14ac:dyDescent="0.25">
      <c r="AJ155" s="10"/>
      <c r="AK155" s="10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10"/>
      <c r="BM155" s="10"/>
    </row>
    <row r="156" spans="36:65" ht="20.100000000000001" customHeight="1" x14ac:dyDescent="0.25">
      <c r="AJ156" s="10"/>
      <c r="AK156" s="10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10"/>
      <c r="BM156" s="10"/>
    </row>
    <row r="157" spans="36:65" ht="20.100000000000001" customHeight="1" x14ac:dyDescent="0.25">
      <c r="AJ157" s="10"/>
      <c r="AK157" s="10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10"/>
      <c r="BM157" s="10"/>
    </row>
    <row r="158" spans="36:65" ht="20.100000000000001" customHeight="1" x14ac:dyDescent="0.25">
      <c r="AJ158" s="10"/>
      <c r="AK158" s="10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10"/>
      <c r="BM158" s="10"/>
    </row>
    <row r="159" spans="36:65" ht="20.100000000000001" customHeight="1" x14ac:dyDescent="0.25">
      <c r="AJ159" s="10"/>
      <c r="AK159" s="10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10"/>
      <c r="BM159" s="10"/>
    </row>
    <row r="160" spans="36:65" ht="20.100000000000001" customHeight="1" x14ac:dyDescent="0.25">
      <c r="AJ160" s="10"/>
      <c r="AK160" s="10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10"/>
      <c r="BM160" s="10"/>
    </row>
    <row r="161" spans="36:65" ht="20.100000000000001" customHeight="1" x14ac:dyDescent="0.25">
      <c r="AJ161" s="10"/>
      <c r="AK161" s="10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10"/>
      <c r="BM161" s="10"/>
    </row>
    <row r="162" spans="36:65" ht="20.100000000000001" customHeight="1" x14ac:dyDescent="0.25">
      <c r="AJ162" s="10"/>
      <c r="AK162" s="10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10"/>
      <c r="BM162" s="10"/>
    </row>
    <row r="163" spans="36:65" ht="20.100000000000001" customHeight="1" x14ac:dyDescent="0.25">
      <c r="AJ163" s="10"/>
      <c r="AK163" s="10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10"/>
      <c r="BM163" s="10"/>
    </row>
    <row r="164" spans="36:65" ht="20.100000000000001" customHeight="1" x14ac:dyDescent="0.25">
      <c r="AJ164" s="10"/>
      <c r="AK164" s="10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10"/>
      <c r="BM164" s="10"/>
    </row>
    <row r="165" spans="36:65" ht="20.100000000000001" customHeight="1" x14ac:dyDescent="0.25">
      <c r="AJ165" s="10"/>
      <c r="AK165" s="10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10"/>
      <c r="BM165" s="10"/>
    </row>
    <row r="166" spans="36:65" ht="20.100000000000001" customHeight="1" x14ac:dyDescent="0.25">
      <c r="AJ166" s="10"/>
      <c r="AK166" s="10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10"/>
      <c r="BM166" s="10"/>
    </row>
    <row r="167" spans="36:65" ht="20.100000000000001" customHeight="1" x14ac:dyDescent="0.25">
      <c r="AJ167" s="10"/>
      <c r="AK167" s="10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10"/>
      <c r="BM167" s="10"/>
    </row>
    <row r="168" spans="36:65" ht="20.100000000000001" customHeight="1" x14ac:dyDescent="0.25">
      <c r="AJ168" s="10"/>
      <c r="AK168" s="10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10"/>
      <c r="BM168" s="10"/>
    </row>
    <row r="169" spans="36:65" ht="20.100000000000001" customHeight="1" x14ac:dyDescent="0.25">
      <c r="AJ169" s="10"/>
      <c r="AK169" s="10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10"/>
      <c r="BM169" s="10"/>
    </row>
    <row r="170" spans="36:65" ht="20.100000000000001" customHeight="1" x14ac:dyDescent="0.25">
      <c r="AJ170" s="10"/>
      <c r="AK170" s="10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10"/>
      <c r="BM170" s="10"/>
    </row>
    <row r="171" spans="36:65" ht="20.100000000000001" customHeight="1" x14ac:dyDescent="0.25">
      <c r="AJ171" s="10"/>
      <c r="AK171" s="10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10"/>
      <c r="BM171" s="10"/>
    </row>
    <row r="172" spans="36:65" ht="20.100000000000001" customHeight="1" x14ac:dyDescent="0.25">
      <c r="AJ172" s="10"/>
      <c r="AK172" s="10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10"/>
      <c r="BM172" s="10"/>
    </row>
    <row r="173" spans="36:65" ht="20.100000000000001" customHeight="1" x14ac:dyDescent="0.25">
      <c r="AJ173" s="10"/>
      <c r="AK173" s="10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10"/>
      <c r="BM173" s="10"/>
    </row>
    <row r="174" spans="36:65" ht="20.100000000000001" customHeight="1" x14ac:dyDescent="0.25">
      <c r="AJ174" s="10"/>
      <c r="AK174" s="10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10"/>
      <c r="BM174" s="10"/>
    </row>
    <row r="175" spans="36:65" ht="20.100000000000001" customHeight="1" x14ac:dyDescent="0.25">
      <c r="AJ175" s="10"/>
      <c r="AK175" s="10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10"/>
      <c r="BM175" s="10"/>
    </row>
    <row r="176" spans="36:65" ht="20.100000000000001" customHeight="1" x14ac:dyDescent="0.25">
      <c r="AJ176" s="10"/>
      <c r="AK176" s="10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10"/>
      <c r="BM176" s="10"/>
    </row>
    <row r="177" spans="3:65" ht="20.100000000000001" customHeight="1" x14ac:dyDescent="0.25">
      <c r="AJ177" s="10"/>
      <c r="AK177" s="10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10"/>
      <c r="BM177" s="10"/>
    </row>
    <row r="178" spans="3:65" ht="20.100000000000001" customHeight="1" x14ac:dyDescent="0.25">
      <c r="AJ178" s="10"/>
      <c r="AK178" s="10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10"/>
      <c r="BM178" s="10"/>
    </row>
    <row r="179" spans="3:65" ht="20.100000000000001" customHeight="1" x14ac:dyDescent="0.25">
      <c r="AJ179" s="10"/>
      <c r="AK179" s="10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10"/>
      <c r="BM179" s="10"/>
    </row>
    <row r="180" spans="3:65" ht="20.100000000000001" customHeight="1" x14ac:dyDescent="0.25">
      <c r="AJ180" s="10"/>
      <c r="AK180" s="10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10"/>
      <c r="BM180" s="10"/>
    </row>
    <row r="181" spans="3:65" ht="20.100000000000001" customHeight="1" x14ac:dyDescent="0.25">
      <c r="AJ181" s="10"/>
      <c r="AK181" s="10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10"/>
      <c r="BM181" s="10"/>
    </row>
    <row r="182" spans="3:65" ht="20.100000000000001" customHeight="1" x14ac:dyDescent="0.25">
      <c r="AJ182" s="10"/>
      <c r="AK182" s="10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10"/>
      <c r="BM182" s="10"/>
    </row>
    <row r="183" spans="3:65" ht="20.100000000000001" customHeight="1" x14ac:dyDescent="0.25"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J183" s="10"/>
      <c r="AK183" s="10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10"/>
      <c r="BM183" s="10"/>
    </row>
    <row r="184" spans="3:65" ht="20.100000000000001" customHeight="1" x14ac:dyDescent="0.25"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J184" s="10"/>
      <c r="AK184" s="10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10"/>
      <c r="BM184" s="10"/>
    </row>
    <row r="185" spans="3:65" ht="20.100000000000001" customHeight="1" x14ac:dyDescent="0.25"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J185" s="10"/>
      <c r="AK185" s="10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10"/>
      <c r="BM185" s="10"/>
    </row>
    <row r="186" spans="3:65" ht="20.100000000000001" customHeight="1" x14ac:dyDescent="0.25"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J186" s="10"/>
      <c r="AK186" s="10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10"/>
      <c r="BM186" s="10"/>
    </row>
    <row r="187" spans="3:65" ht="20.100000000000001" customHeight="1" x14ac:dyDescent="0.25"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J187" s="10"/>
      <c r="AK187" s="10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10"/>
      <c r="BM187" s="10"/>
    </row>
    <row r="188" spans="3:65" ht="20.100000000000001" customHeight="1" x14ac:dyDescent="0.25"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J188" s="10"/>
      <c r="AK188" s="10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10"/>
      <c r="BM188" s="10"/>
    </row>
    <row r="189" spans="3:65" ht="20.100000000000001" customHeight="1" x14ac:dyDescent="0.25"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J189" s="10"/>
      <c r="AK189" s="10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10"/>
      <c r="BM189" s="10"/>
    </row>
    <row r="190" spans="3:65" ht="20.100000000000001" customHeight="1" x14ac:dyDescent="0.25"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J190" s="10"/>
      <c r="AK190" s="10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10"/>
      <c r="BM190" s="10"/>
    </row>
    <row r="191" spans="3:65" ht="20.100000000000001" customHeight="1" x14ac:dyDescent="0.25"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J191" s="10"/>
      <c r="AK191" s="10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10"/>
      <c r="BM191" s="10"/>
    </row>
    <row r="192" spans="3:65" ht="20.100000000000001" customHeight="1" x14ac:dyDescent="0.25"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J192" s="10"/>
      <c r="AK192" s="10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10"/>
      <c r="BM192" s="10"/>
    </row>
    <row r="193" spans="3:65" ht="20.100000000000001" customHeight="1" x14ac:dyDescent="0.25"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J193" s="10"/>
      <c r="AK193" s="10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10"/>
      <c r="BM193" s="10"/>
    </row>
    <row r="194" spans="3:65" ht="20.100000000000001" customHeight="1" x14ac:dyDescent="0.25"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J194" s="10"/>
      <c r="AK194" s="10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10"/>
      <c r="BM194" s="10"/>
    </row>
    <row r="195" spans="3:65" ht="20.100000000000001" customHeight="1" x14ac:dyDescent="0.25"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J195" s="10"/>
      <c r="AK195" s="10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10"/>
      <c r="BM195" s="10"/>
    </row>
    <row r="196" spans="3:65" ht="20.100000000000001" customHeight="1" x14ac:dyDescent="0.25"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J196" s="10"/>
      <c r="AK196" s="10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10"/>
      <c r="BM196" s="10"/>
    </row>
    <row r="197" spans="3:65" ht="20.100000000000001" customHeight="1" x14ac:dyDescent="0.25"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J197" s="10"/>
      <c r="AK197" s="10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10"/>
      <c r="BM197" s="10"/>
    </row>
    <row r="198" spans="3:65" ht="20.100000000000001" customHeight="1" x14ac:dyDescent="0.25"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J198" s="10"/>
      <c r="AK198" s="10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10"/>
      <c r="BM198" s="10"/>
    </row>
    <row r="199" spans="3:65" ht="20.100000000000001" customHeight="1" x14ac:dyDescent="0.25"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J199" s="10"/>
      <c r="AK199" s="10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10"/>
      <c r="BM199" s="10"/>
    </row>
    <row r="200" spans="3:65" ht="20.100000000000001" customHeight="1" x14ac:dyDescent="0.25"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J200" s="10"/>
      <c r="AK200" s="10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10"/>
      <c r="BM200" s="10"/>
    </row>
    <row r="201" spans="3:65" ht="20.100000000000001" customHeight="1" x14ac:dyDescent="0.25"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J201" s="10"/>
      <c r="AK201" s="10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10"/>
      <c r="BM201" s="10"/>
    </row>
    <row r="202" spans="3:65" ht="20.100000000000001" customHeight="1" x14ac:dyDescent="0.25"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J202" s="10"/>
      <c r="AK202" s="10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10"/>
      <c r="BM202" s="10"/>
    </row>
    <row r="203" spans="3:65" ht="20.100000000000001" customHeight="1" x14ac:dyDescent="0.25"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J203" s="10"/>
      <c r="AK203" s="10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10"/>
      <c r="BM203" s="10"/>
    </row>
    <row r="204" spans="3:65" ht="20.100000000000001" customHeight="1" x14ac:dyDescent="0.25"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J204" s="10"/>
      <c r="AK204" s="10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10"/>
      <c r="BM204" s="10"/>
    </row>
    <row r="205" spans="3:65" ht="20.100000000000001" customHeight="1" x14ac:dyDescent="0.25"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J205" s="10"/>
      <c r="AK205" s="10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10"/>
      <c r="BM205" s="10"/>
    </row>
    <row r="206" spans="3:65" ht="20.100000000000001" customHeight="1" x14ac:dyDescent="0.25"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J206" s="10"/>
      <c r="AK206" s="10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10"/>
      <c r="BM206" s="10"/>
    </row>
    <row r="207" spans="3:65" ht="20.100000000000001" customHeight="1" x14ac:dyDescent="0.25"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J207" s="10"/>
      <c r="AK207" s="10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10"/>
      <c r="BM207" s="10"/>
    </row>
    <row r="208" spans="3:65" ht="20.100000000000001" customHeight="1" x14ac:dyDescent="0.25"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J208" s="10"/>
      <c r="AK208" s="10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10"/>
      <c r="BM208" s="10"/>
    </row>
    <row r="209" spans="3:65" ht="20.100000000000001" customHeight="1" x14ac:dyDescent="0.25"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J209" s="10"/>
      <c r="AK209" s="10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10"/>
      <c r="BM209" s="10"/>
    </row>
    <row r="210" spans="3:65" ht="20.100000000000001" customHeight="1" x14ac:dyDescent="0.25"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J210" s="10"/>
      <c r="AK210" s="10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10"/>
      <c r="BM210" s="10"/>
    </row>
    <row r="211" spans="3:65" ht="20.100000000000001" customHeight="1" x14ac:dyDescent="0.25"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J211" s="10"/>
      <c r="AK211" s="10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10"/>
      <c r="BM211" s="10"/>
    </row>
    <row r="212" spans="3:65" ht="20.100000000000001" customHeight="1" x14ac:dyDescent="0.25"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J212" s="10"/>
      <c r="AK212" s="10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10"/>
      <c r="BM212" s="10"/>
    </row>
    <row r="213" spans="3:65" ht="20.100000000000001" customHeight="1" x14ac:dyDescent="0.25"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J213" s="10"/>
      <c r="AK213" s="10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10"/>
      <c r="BM213" s="10"/>
    </row>
    <row r="214" spans="3:65" ht="20.100000000000001" customHeight="1" x14ac:dyDescent="0.25"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J214" s="10"/>
      <c r="AK214" s="10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10"/>
      <c r="BM214" s="10"/>
    </row>
    <row r="215" spans="3:65" ht="20.100000000000001" customHeight="1" x14ac:dyDescent="0.25"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J215" s="10"/>
      <c r="AK215" s="10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10"/>
      <c r="BM215" s="10"/>
    </row>
    <row r="216" spans="3:65" ht="20.100000000000001" customHeight="1" x14ac:dyDescent="0.25"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J216" s="10"/>
      <c r="AK216" s="10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10"/>
      <c r="BM216" s="10"/>
    </row>
    <row r="217" spans="3:65" ht="20.100000000000001" customHeight="1" x14ac:dyDescent="0.25"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J217" s="10"/>
      <c r="AK217" s="10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10"/>
      <c r="BM217" s="10"/>
    </row>
    <row r="218" spans="3:65" ht="20.100000000000001" customHeight="1" x14ac:dyDescent="0.25"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J218" s="10"/>
      <c r="AK218" s="10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10"/>
      <c r="BM218" s="10"/>
    </row>
    <row r="219" spans="3:65" ht="20.100000000000001" customHeight="1" x14ac:dyDescent="0.25"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J219" s="10"/>
      <c r="AK219" s="10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10"/>
      <c r="BM219" s="10"/>
    </row>
    <row r="220" spans="3:65" ht="20.100000000000001" customHeight="1" x14ac:dyDescent="0.25"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J220" s="10"/>
      <c r="AK220" s="10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10"/>
      <c r="BM220" s="10"/>
    </row>
    <row r="221" spans="3:65" ht="20.100000000000001" customHeight="1" x14ac:dyDescent="0.25"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J221" s="10"/>
      <c r="AK221" s="10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10"/>
      <c r="BM221" s="10"/>
    </row>
    <row r="222" spans="3:65" ht="20.100000000000001" customHeight="1" x14ac:dyDescent="0.25"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J222" s="10"/>
      <c r="AK222" s="10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10"/>
      <c r="BM222" s="10"/>
    </row>
    <row r="223" spans="3:65" ht="20.100000000000001" customHeight="1" x14ac:dyDescent="0.25"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J223" s="10"/>
      <c r="AK223" s="10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10"/>
      <c r="BM223" s="10"/>
    </row>
    <row r="224" spans="3:65" ht="20.100000000000001" customHeight="1" x14ac:dyDescent="0.25"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J224" s="10"/>
      <c r="AK224" s="10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10"/>
      <c r="BM224" s="10"/>
    </row>
    <row r="225" spans="3:65" ht="20.100000000000001" customHeight="1" x14ac:dyDescent="0.25"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J225" s="10"/>
      <c r="AK225" s="10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10"/>
      <c r="BM225" s="10"/>
    </row>
    <row r="226" spans="3:65" ht="20.100000000000001" customHeight="1" x14ac:dyDescent="0.25"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J226" s="10"/>
      <c r="AK226" s="10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10"/>
      <c r="BM226" s="10"/>
    </row>
    <row r="227" spans="3:65" ht="20.100000000000001" customHeight="1" x14ac:dyDescent="0.25"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J227" s="10"/>
      <c r="AK227" s="10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10"/>
      <c r="BM227" s="10"/>
    </row>
    <row r="228" spans="3:65" ht="20.100000000000001" customHeight="1" x14ac:dyDescent="0.25"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J228" s="10"/>
      <c r="AK228" s="10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10"/>
      <c r="BM228" s="10"/>
    </row>
    <row r="229" spans="3:65" ht="20.100000000000001" customHeight="1" x14ac:dyDescent="0.25"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J229" s="10"/>
      <c r="AK229" s="10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10"/>
      <c r="BM229" s="10"/>
    </row>
    <row r="230" spans="3:65" ht="20.100000000000001" customHeight="1" x14ac:dyDescent="0.25"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J230" s="10"/>
      <c r="AK230" s="10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10"/>
      <c r="BM230" s="10"/>
    </row>
    <row r="231" spans="3:65" ht="20.100000000000001" customHeight="1" x14ac:dyDescent="0.25"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J231" s="10"/>
      <c r="AK231" s="10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10"/>
      <c r="BM231" s="10"/>
    </row>
    <row r="232" spans="3:65" ht="20.100000000000001" customHeight="1" x14ac:dyDescent="0.25"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J232" s="10"/>
      <c r="AK232" s="10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10"/>
      <c r="BM232" s="10"/>
    </row>
    <row r="233" spans="3:65" ht="20.100000000000001" customHeight="1" x14ac:dyDescent="0.25"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J233" s="10"/>
      <c r="AK233" s="10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10"/>
      <c r="BM233" s="10"/>
    </row>
    <row r="234" spans="3:65" ht="20.100000000000001" customHeight="1" x14ac:dyDescent="0.25"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J234" s="10"/>
      <c r="AK234" s="10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10"/>
      <c r="BM234" s="10"/>
    </row>
    <row r="235" spans="3:65" ht="20.100000000000001" customHeight="1" x14ac:dyDescent="0.25"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J235" s="10"/>
      <c r="AK235" s="10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10"/>
      <c r="BM235" s="10"/>
    </row>
    <row r="236" spans="3:65" ht="20.100000000000001" customHeight="1" x14ac:dyDescent="0.25"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J236" s="10"/>
      <c r="AK236" s="10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10"/>
      <c r="BM236" s="10"/>
    </row>
    <row r="237" spans="3:65" ht="20.100000000000001" customHeight="1" x14ac:dyDescent="0.25"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J237" s="10"/>
      <c r="AK237" s="10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10"/>
      <c r="BM237" s="10"/>
    </row>
    <row r="238" spans="3:65" ht="20.100000000000001" customHeight="1" x14ac:dyDescent="0.25"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J238" s="10"/>
      <c r="AK238" s="10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10"/>
      <c r="BM238" s="10"/>
    </row>
    <row r="239" spans="3:65" ht="20.100000000000001" customHeight="1" x14ac:dyDescent="0.25"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J239" s="10"/>
      <c r="AK239" s="10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10"/>
      <c r="BM239" s="10"/>
    </row>
    <row r="240" spans="3:65" ht="20.100000000000001" customHeight="1" x14ac:dyDescent="0.25"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J240" s="10"/>
      <c r="AK240" s="10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10"/>
      <c r="BM240" s="10"/>
    </row>
    <row r="241" spans="3:65" ht="20.100000000000001" customHeight="1" x14ac:dyDescent="0.25"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J241" s="10"/>
      <c r="AK241" s="10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10"/>
      <c r="BM241" s="10"/>
    </row>
    <row r="242" spans="3:65" ht="20.100000000000001" customHeight="1" x14ac:dyDescent="0.25"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J242" s="10"/>
      <c r="AK242" s="10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10"/>
      <c r="BM242" s="10"/>
    </row>
    <row r="243" spans="3:65" ht="20.100000000000001" customHeight="1" x14ac:dyDescent="0.25"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J243" s="10"/>
      <c r="AK243" s="10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10"/>
      <c r="BM243" s="10"/>
    </row>
    <row r="244" spans="3:65" ht="20.100000000000001" customHeight="1" x14ac:dyDescent="0.25"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J244" s="10"/>
      <c r="AK244" s="10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10"/>
      <c r="BM244" s="10"/>
    </row>
    <row r="245" spans="3:65" ht="20.100000000000001" customHeight="1" x14ac:dyDescent="0.25"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J245" s="10"/>
      <c r="AK245" s="10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10"/>
      <c r="BM245" s="10"/>
    </row>
    <row r="246" spans="3:65" ht="20.100000000000001" customHeight="1" x14ac:dyDescent="0.25"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J246" s="10"/>
      <c r="AK246" s="10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10"/>
      <c r="BM246" s="10"/>
    </row>
    <row r="247" spans="3:65" ht="20.100000000000001" customHeight="1" x14ac:dyDescent="0.25"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J247" s="10"/>
      <c r="AK247" s="10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10"/>
      <c r="BM247" s="10"/>
    </row>
    <row r="248" spans="3:65" ht="20.100000000000001" customHeight="1" x14ac:dyDescent="0.25"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J248" s="10"/>
      <c r="AK248" s="10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10"/>
      <c r="BM248" s="10"/>
    </row>
    <row r="249" spans="3:65" ht="20.100000000000001" customHeight="1" x14ac:dyDescent="0.25"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J249" s="10"/>
      <c r="AK249" s="10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10"/>
      <c r="BM249" s="10"/>
    </row>
    <row r="250" spans="3:65" ht="20.100000000000001" customHeight="1" x14ac:dyDescent="0.25"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J250" s="10"/>
      <c r="AK250" s="10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10"/>
      <c r="BM250" s="10"/>
    </row>
    <row r="251" spans="3:65" ht="20.100000000000001" customHeight="1" x14ac:dyDescent="0.25"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J251" s="10"/>
      <c r="AK251" s="10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10"/>
      <c r="BM251" s="10"/>
    </row>
    <row r="252" spans="3:65" ht="20.100000000000001" customHeight="1" x14ac:dyDescent="0.25"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J252" s="10"/>
      <c r="AK252" s="10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10"/>
      <c r="BM252" s="10"/>
    </row>
    <row r="253" spans="3:65" ht="20.100000000000001" customHeight="1" x14ac:dyDescent="0.25"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J253" s="10"/>
      <c r="AK253" s="10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10"/>
      <c r="BM253" s="10"/>
    </row>
    <row r="254" spans="3:65" ht="20.100000000000001" customHeight="1" x14ac:dyDescent="0.25"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J254" s="10"/>
      <c r="AK254" s="10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10"/>
      <c r="BM254" s="10"/>
    </row>
    <row r="255" spans="3:65" ht="20.100000000000001" customHeight="1" x14ac:dyDescent="0.25"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J255" s="10"/>
      <c r="AK255" s="10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10"/>
      <c r="BM255" s="10"/>
    </row>
    <row r="256" spans="3:65" ht="20.100000000000001" customHeight="1" x14ac:dyDescent="0.25"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J256" s="10"/>
      <c r="AK256" s="10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10"/>
      <c r="BM256" s="10"/>
    </row>
    <row r="257" spans="3:65" ht="20.100000000000001" customHeight="1" x14ac:dyDescent="0.25"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J257" s="10"/>
      <c r="AK257" s="10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10"/>
      <c r="BM257" s="10"/>
    </row>
    <row r="258" spans="3:65" ht="20.100000000000001" customHeight="1" x14ac:dyDescent="0.25"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J258" s="10"/>
      <c r="AK258" s="10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10"/>
      <c r="BM258" s="10"/>
    </row>
    <row r="259" spans="3:65" ht="20.100000000000001" customHeight="1" x14ac:dyDescent="0.25"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J259" s="10"/>
      <c r="AK259" s="10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10"/>
      <c r="BM259" s="10"/>
    </row>
    <row r="260" spans="3:65" ht="20.100000000000001" customHeight="1" x14ac:dyDescent="0.25"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J260" s="10"/>
      <c r="AK260" s="10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10"/>
      <c r="BM260" s="10"/>
    </row>
    <row r="261" spans="3:65" ht="20.100000000000001" customHeight="1" x14ac:dyDescent="0.25"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J261" s="10"/>
      <c r="AK261" s="10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10"/>
      <c r="BM261" s="10"/>
    </row>
    <row r="262" spans="3:65" ht="20.100000000000001" customHeight="1" x14ac:dyDescent="0.25"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J262" s="10"/>
      <c r="AK262" s="10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10"/>
      <c r="BM262" s="10"/>
    </row>
    <row r="263" spans="3:65" ht="20.100000000000001" customHeight="1" x14ac:dyDescent="0.25"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J263" s="10"/>
      <c r="AK263" s="10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10"/>
      <c r="BM263" s="10"/>
    </row>
    <row r="264" spans="3:65" ht="20.100000000000001" customHeight="1" x14ac:dyDescent="0.25"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J264" s="10"/>
      <c r="AK264" s="10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10"/>
      <c r="BM264" s="10"/>
    </row>
    <row r="265" spans="3:65" ht="20.100000000000001" customHeight="1" x14ac:dyDescent="0.25"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J265" s="10"/>
      <c r="AK265" s="10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10"/>
      <c r="BM265" s="10"/>
    </row>
    <row r="266" spans="3:65" ht="20.100000000000001" customHeight="1" x14ac:dyDescent="0.25"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J266" s="10"/>
      <c r="AK266" s="10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10"/>
      <c r="BM266" s="10"/>
    </row>
    <row r="267" spans="3:65" ht="20.100000000000001" customHeight="1" x14ac:dyDescent="0.25"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J267" s="10"/>
      <c r="AK267" s="10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10"/>
      <c r="BM267" s="10"/>
    </row>
    <row r="268" spans="3:65" ht="20.100000000000001" customHeight="1" x14ac:dyDescent="0.25">
      <c r="C268" s="10"/>
      <c r="D268" s="10"/>
      <c r="E268" s="10"/>
      <c r="F268" s="10"/>
      <c r="G268" s="10"/>
      <c r="H268" s="10"/>
      <c r="I268" s="10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</row>
    <row r="269" spans="3:65" ht="20.100000000000001" customHeight="1" x14ac:dyDescent="0.25">
      <c r="C269" s="10"/>
      <c r="D269" s="10"/>
      <c r="E269" s="10"/>
      <c r="F269" s="10"/>
      <c r="G269" s="10"/>
      <c r="H269" s="10"/>
      <c r="I269" s="10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</row>
    <row r="270" spans="3:65" ht="20.100000000000001" customHeight="1" x14ac:dyDescent="0.25">
      <c r="C270" s="10"/>
      <c r="D270" s="10"/>
      <c r="E270" s="10"/>
      <c r="F270" s="10"/>
      <c r="G270" s="10"/>
      <c r="H270" s="10"/>
      <c r="I270" s="10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</row>
    <row r="271" spans="3:65" ht="20.100000000000001" customHeight="1" x14ac:dyDescent="0.25">
      <c r="C271" s="10"/>
      <c r="D271" s="10"/>
      <c r="E271" s="10"/>
      <c r="F271" s="10"/>
      <c r="G271" s="10"/>
      <c r="H271" s="10"/>
      <c r="I271" s="10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</row>
    <row r="272" spans="3:65" ht="20.100000000000001" customHeight="1" x14ac:dyDescent="0.25">
      <c r="C272" s="10"/>
      <c r="D272" s="10"/>
      <c r="E272" s="10"/>
      <c r="F272" s="10"/>
      <c r="G272" s="10"/>
      <c r="H272" s="10"/>
      <c r="I272" s="10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</row>
    <row r="273" spans="3:65" ht="20.100000000000001" customHeight="1" x14ac:dyDescent="0.25">
      <c r="C273" s="10"/>
      <c r="D273" s="10"/>
      <c r="E273" s="10"/>
      <c r="F273" s="10"/>
      <c r="G273" s="10"/>
      <c r="H273" s="10"/>
      <c r="I273" s="10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</row>
    <row r="274" spans="3:65" ht="20.100000000000001" customHeight="1" x14ac:dyDescent="0.25">
      <c r="C274" s="10"/>
      <c r="D274" s="10"/>
      <c r="E274" s="10"/>
      <c r="F274" s="10"/>
      <c r="G274" s="10"/>
      <c r="H274" s="10"/>
      <c r="I274" s="10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</row>
    <row r="275" spans="3:65" ht="20.100000000000001" customHeight="1" x14ac:dyDescent="0.25">
      <c r="C275" s="10"/>
      <c r="D275" s="10"/>
      <c r="E275" s="10"/>
      <c r="F275" s="10"/>
      <c r="G275" s="10"/>
      <c r="H275" s="10"/>
      <c r="I275" s="10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</row>
    <row r="276" spans="3:65" ht="20.100000000000001" customHeight="1" x14ac:dyDescent="0.25">
      <c r="C276" s="10"/>
      <c r="D276" s="10"/>
      <c r="E276" s="10"/>
      <c r="F276" s="10"/>
      <c r="G276" s="10"/>
      <c r="H276" s="10"/>
      <c r="I276" s="10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</row>
    <row r="277" spans="3:65" ht="20.100000000000001" customHeight="1" x14ac:dyDescent="0.25">
      <c r="C277" s="10"/>
      <c r="D277" s="10"/>
      <c r="E277" s="10"/>
      <c r="F277" s="10"/>
      <c r="G277" s="10"/>
      <c r="H277" s="10"/>
      <c r="I277" s="10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</row>
    <row r="278" spans="3:65" ht="20.100000000000001" customHeight="1" x14ac:dyDescent="0.25">
      <c r="C278" s="10"/>
      <c r="D278" s="10"/>
      <c r="E278" s="10"/>
      <c r="F278" s="10"/>
      <c r="G278" s="10"/>
      <c r="H278" s="10"/>
      <c r="I278" s="10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</row>
    <row r="279" spans="3:65" ht="20.100000000000001" customHeight="1" x14ac:dyDescent="0.25">
      <c r="C279" s="10"/>
      <c r="D279" s="10"/>
      <c r="E279" s="10"/>
      <c r="F279" s="10"/>
      <c r="G279" s="10"/>
      <c r="H279" s="10"/>
      <c r="I279" s="10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</row>
    <row r="280" spans="3:65" ht="20.100000000000001" customHeight="1" x14ac:dyDescent="0.25">
      <c r="C280" s="10"/>
      <c r="D280" s="10"/>
      <c r="E280" s="10"/>
      <c r="F280" s="10"/>
      <c r="G280" s="10"/>
      <c r="H280" s="10"/>
      <c r="I280" s="10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</row>
    <row r="281" spans="3:65" ht="20.100000000000001" customHeight="1" x14ac:dyDescent="0.25">
      <c r="C281" s="10"/>
      <c r="D281" s="10"/>
      <c r="E281" s="10"/>
      <c r="F281" s="10"/>
      <c r="G281" s="10"/>
      <c r="H281" s="10"/>
      <c r="I281" s="10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</row>
    <row r="282" spans="3:65" ht="20.100000000000001" customHeight="1" x14ac:dyDescent="0.25">
      <c r="C282" s="10"/>
      <c r="D282" s="10"/>
      <c r="E282" s="10"/>
      <c r="F282" s="10"/>
      <c r="G282" s="10"/>
      <c r="H282" s="10"/>
      <c r="I282" s="10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</row>
    <row r="283" spans="3:65" ht="20.100000000000001" customHeight="1" x14ac:dyDescent="0.25">
      <c r="C283" s="10"/>
      <c r="D283" s="10"/>
      <c r="E283" s="10"/>
      <c r="F283" s="10"/>
      <c r="G283" s="10"/>
      <c r="H283" s="10"/>
      <c r="I283" s="10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</row>
    <row r="284" spans="3:65" ht="20.100000000000001" customHeight="1" x14ac:dyDescent="0.25">
      <c r="C284" s="10"/>
      <c r="D284" s="10"/>
      <c r="E284" s="10"/>
      <c r="F284" s="10"/>
      <c r="G284" s="10"/>
      <c r="H284" s="10"/>
      <c r="I284" s="10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</row>
    <row r="285" spans="3:65" ht="20.100000000000001" customHeight="1" x14ac:dyDescent="0.25">
      <c r="C285" s="10"/>
      <c r="D285" s="10"/>
      <c r="E285" s="10"/>
      <c r="F285" s="10"/>
      <c r="G285" s="10"/>
      <c r="H285" s="10"/>
      <c r="I285" s="10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</row>
    <row r="286" spans="3:65" ht="20.100000000000001" customHeight="1" x14ac:dyDescent="0.25">
      <c r="C286" s="10"/>
      <c r="D286" s="10"/>
      <c r="E286" s="10"/>
      <c r="F286" s="10"/>
      <c r="G286" s="10"/>
      <c r="H286" s="10"/>
      <c r="I286" s="10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</row>
    <row r="287" spans="3:65" ht="20.100000000000001" customHeight="1" x14ac:dyDescent="0.25">
      <c r="C287" s="10"/>
      <c r="D287" s="10"/>
      <c r="E287" s="10"/>
      <c r="F287" s="10"/>
      <c r="G287" s="10"/>
      <c r="H287" s="10"/>
      <c r="I287" s="10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</row>
    <row r="288" spans="3:65" ht="20.100000000000001" customHeight="1" x14ac:dyDescent="0.25">
      <c r="C288" s="10"/>
      <c r="D288" s="10"/>
      <c r="E288" s="10"/>
      <c r="F288" s="10"/>
      <c r="G288" s="10"/>
      <c r="H288" s="10"/>
      <c r="I288" s="10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</row>
    <row r="289" spans="3:65" ht="20.100000000000001" customHeight="1" x14ac:dyDescent="0.25">
      <c r="C289" s="10"/>
      <c r="D289" s="10"/>
      <c r="E289" s="10"/>
      <c r="F289" s="10"/>
      <c r="G289" s="10"/>
      <c r="H289" s="10"/>
      <c r="I289" s="10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</row>
    <row r="290" spans="3:65" ht="20.100000000000001" customHeight="1" x14ac:dyDescent="0.25">
      <c r="C290" s="10"/>
      <c r="D290" s="10"/>
      <c r="E290" s="10"/>
      <c r="F290" s="10"/>
      <c r="G290" s="10"/>
      <c r="H290" s="10"/>
      <c r="I290" s="10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</row>
    <row r="291" spans="3:65" ht="20.100000000000001" customHeight="1" x14ac:dyDescent="0.25">
      <c r="C291" s="10"/>
      <c r="D291" s="10"/>
      <c r="E291" s="10"/>
      <c r="F291" s="10"/>
      <c r="G291" s="10"/>
      <c r="H291" s="10"/>
      <c r="I291" s="10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</row>
    <row r="292" spans="3:65" ht="20.100000000000001" customHeight="1" x14ac:dyDescent="0.25">
      <c r="C292" s="10"/>
      <c r="D292" s="10"/>
      <c r="E292" s="10"/>
      <c r="F292" s="10"/>
      <c r="G292" s="10"/>
      <c r="H292" s="10"/>
      <c r="I292" s="10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</row>
    <row r="293" spans="3:65" ht="20.100000000000001" customHeight="1" x14ac:dyDescent="0.25">
      <c r="C293" s="10"/>
      <c r="D293" s="10"/>
      <c r="E293" s="10"/>
      <c r="F293" s="10"/>
      <c r="G293" s="10"/>
      <c r="H293" s="10"/>
      <c r="I293" s="10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</row>
    <row r="294" spans="3:65" ht="20.100000000000001" customHeight="1" x14ac:dyDescent="0.25">
      <c r="C294" s="10"/>
      <c r="D294" s="10"/>
      <c r="E294" s="10"/>
      <c r="F294" s="10"/>
      <c r="G294" s="10"/>
      <c r="H294" s="10"/>
      <c r="I294" s="10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</row>
    <row r="295" spans="3:65" ht="20.100000000000001" customHeight="1" x14ac:dyDescent="0.25">
      <c r="C295" s="10"/>
      <c r="D295" s="10"/>
      <c r="E295" s="10"/>
      <c r="F295" s="10"/>
      <c r="G295" s="10"/>
      <c r="H295" s="10"/>
      <c r="I295" s="10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</row>
    <row r="296" spans="3:65" ht="20.100000000000001" customHeight="1" x14ac:dyDescent="0.25">
      <c r="C296" s="10"/>
      <c r="D296" s="10"/>
      <c r="E296" s="10"/>
      <c r="F296" s="10"/>
      <c r="G296" s="10"/>
      <c r="H296" s="10"/>
      <c r="I296" s="10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</row>
    <row r="297" spans="3:65" ht="20.100000000000001" customHeight="1" x14ac:dyDescent="0.25">
      <c r="C297" s="10"/>
      <c r="D297" s="10"/>
      <c r="E297" s="10"/>
      <c r="F297" s="10"/>
      <c r="G297" s="10"/>
      <c r="H297" s="10"/>
      <c r="I297" s="10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</row>
    <row r="298" spans="3:65" ht="20.100000000000001" customHeight="1" x14ac:dyDescent="0.25">
      <c r="C298" s="10"/>
      <c r="D298" s="10"/>
      <c r="E298" s="10"/>
      <c r="F298" s="10"/>
      <c r="G298" s="10"/>
      <c r="H298" s="10"/>
      <c r="I298" s="10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</row>
    <row r="299" spans="3:65" ht="20.100000000000001" customHeight="1" x14ac:dyDescent="0.25">
      <c r="C299" s="10"/>
      <c r="D299" s="10"/>
      <c r="E299" s="10"/>
      <c r="F299" s="10"/>
      <c r="G299" s="10"/>
      <c r="H299" s="10"/>
      <c r="I299" s="10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</row>
    <row r="300" spans="3:65" ht="20.100000000000001" customHeight="1" x14ac:dyDescent="0.25">
      <c r="C300" s="10"/>
      <c r="D300" s="10"/>
      <c r="E300" s="10"/>
      <c r="F300" s="10"/>
      <c r="G300" s="10"/>
      <c r="H300" s="10"/>
      <c r="I300" s="10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</row>
    <row r="301" spans="3:65" ht="20.100000000000001" customHeight="1" x14ac:dyDescent="0.25">
      <c r="C301" s="10"/>
      <c r="D301" s="10"/>
      <c r="E301" s="10"/>
      <c r="F301" s="10"/>
      <c r="G301" s="10"/>
      <c r="H301" s="10"/>
      <c r="I301" s="10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</row>
    <row r="302" spans="3:65" ht="20.100000000000001" customHeight="1" x14ac:dyDescent="0.25">
      <c r="C302" s="10"/>
      <c r="D302" s="10"/>
      <c r="E302" s="10"/>
      <c r="F302" s="10"/>
      <c r="G302" s="10"/>
      <c r="H302" s="10"/>
      <c r="I302" s="10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</row>
    <row r="303" spans="3:65" ht="20.100000000000001" customHeight="1" x14ac:dyDescent="0.25">
      <c r="C303" s="10"/>
      <c r="D303" s="10"/>
      <c r="E303" s="10"/>
      <c r="F303" s="10"/>
      <c r="G303" s="10"/>
      <c r="H303" s="10"/>
      <c r="I303" s="10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</row>
    <row r="304" spans="3:65" ht="20.100000000000001" customHeight="1" x14ac:dyDescent="0.25">
      <c r="C304" s="10"/>
      <c r="D304" s="10"/>
      <c r="E304" s="10"/>
      <c r="F304" s="10"/>
      <c r="G304" s="10"/>
      <c r="H304" s="10"/>
      <c r="I304" s="10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</row>
    <row r="305" spans="3:54" ht="20.100000000000001" customHeight="1" x14ac:dyDescent="0.25">
      <c r="C305" s="10"/>
      <c r="D305" s="10"/>
      <c r="E305" s="10"/>
      <c r="F305" s="10"/>
      <c r="G305" s="10"/>
      <c r="H305" s="10"/>
      <c r="I305" s="10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</row>
    <row r="306" spans="3:54" ht="20.100000000000001" customHeight="1" x14ac:dyDescent="0.25">
      <c r="C306" s="10"/>
      <c r="D306" s="10"/>
      <c r="E306" s="10"/>
      <c r="F306" s="10"/>
      <c r="G306" s="10"/>
      <c r="H306" s="10"/>
      <c r="I306" s="10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</row>
    <row r="307" spans="3:54" ht="20.100000000000001" customHeight="1" x14ac:dyDescent="0.25">
      <c r="C307" s="10"/>
      <c r="D307" s="10"/>
      <c r="E307" s="10"/>
      <c r="F307" s="10"/>
      <c r="G307" s="10"/>
      <c r="H307" s="10"/>
      <c r="I307" s="10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</row>
    <row r="308" spans="3:54" ht="20.100000000000001" customHeight="1" x14ac:dyDescent="0.25">
      <c r="C308" s="10"/>
      <c r="D308" s="10"/>
      <c r="E308" s="10"/>
      <c r="F308" s="10"/>
      <c r="G308" s="10"/>
      <c r="H308" s="10"/>
      <c r="I308" s="10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</row>
    <row r="309" spans="3:54" ht="20.100000000000001" customHeight="1" x14ac:dyDescent="0.25">
      <c r="C309" s="10"/>
      <c r="D309" s="10"/>
      <c r="E309" s="10"/>
      <c r="F309" s="10"/>
      <c r="G309" s="10"/>
      <c r="H309" s="10"/>
      <c r="I309" s="10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</row>
    <row r="310" spans="3:54" ht="20.100000000000001" customHeight="1" x14ac:dyDescent="0.25">
      <c r="C310" s="10"/>
      <c r="D310" s="10"/>
      <c r="E310" s="10"/>
      <c r="F310" s="10"/>
      <c r="G310" s="10"/>
      <c r="H310" s="10"/>
      <c r="I310" s="10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</row>
    <row r="311" spans="3:54" ht="20.100000000000001" customHeight="1" x14ac:dyDescent="0.25">
      <c r="C311" s="10"/>
      <c r="D311" s="10"/>
      <c r="E311" s="10"/>
      <c r="F311" s="10"/>
      <c r="G311" s="10"/>
      <c r="H311" s="10"/>
      <c r="I311" s="10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</row>
    <row r="312" spans="3:54" ht="20.100000000000001" customHeight="1" x14ac:dyDescent="0.25">
      <c r="C312" s="10"/>
      <c r="D312" s="10"/>
      <c r="E312" s="10"/>
      <c r="F312" s="10"/>
      <c r="G312" s="10"/>
      <c r="H312" s="10"/>
      <c r="I312" s="10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</row>
    <row r="313" spans="3:54" ht="20.100000000000001" customHeight="1" x14ac:dyDescent="0.25">
      <c r="C313" s="10"/>
      <c r="D313" s="10"/>
      <c r="E313" s="10"/>
      <c r="F313" s="10"/>
      <c r="G313" s="10"/>
      <c r="H313" s="10"/>
      <c r="I313" s="10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</row>
    <row r="314" spans="3:54" ht="20.100000000000001" customHeight="1" x14ac:dyDescent="0.25">
      <c r="C314" s="10"/>
      <c r="D314" s="10"/>
      <c r="E314" s="10"/>
      <c r="F314" s="10"/>
      <c r="G314" s="10"/>
      <c r="H314" s="10"/>
      <c r="I314" s="10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</row>
    <row r="315" spans="3:54" ht="20.100000000000001" customHeight="1" x14ac:dyDescent="0.25">
      <c r="C315" s="10"/>
      <c r="D315" s="10"/>
      <c r="E315" s="10"/>
      <c r="F315" s="10"/>
      <c r="G315" s="10"/>
      <c r="H315" s="10"/>
      <c r="I315" s="10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</row>
    <row r="316" spans="3:54" ht="20.100000000000001" customHeight="1" x14ac:dyDescent="0.25">
      <c r="C316" s="10"/>
      <c r="D316" s="10"/>
      <c r="E316" s="10"/>
      <c r="F316" s="10"/>
      <c r="G316" s="10"/>
      <c r="H316" s="10"/>
      <c r="I316" s="10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</row>
    <row r="317" spans="3:54" ht="20.100000000000001" customHeight="1" x14ac:dyDescent="0.25">
      <c r="C317" s="10"/>
      <c r="D317" s="10"/>
      <c r="E317" s="10"/>
      <c r="F317" s="10"/>
      <c r="G317" s="10"/>
      <c r="H317" s="10"/>
      <c r="I317" s="10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</row>
    <row r="318" spans="3:54" ht="20.100000000000001" customHeight="1" x14ac:dyDescent="0.25">
      <c r="C318" s="10"/>
      <c r="D318" s="10"/>
      <c r="E318" s="10"/>
      <c r="F318" s="10"/>
      <c r="G318" s="10"/>
      <c r="H318" s="10"/>
      <c r="I318" s="10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</row>
    <row r="319" spans="3:54" ht="20.100000000000001" customHeight="1" x14ac:dyDescent="0.25">
      <c r="C319" s="10"/>
      <c r="D319" s="10"/>
      <c r="E319" s="10"/>
      <c r="F319" s="10"/>
      <c r="G319" s="10"/>
      <c r="H319" s="10"/>
      <c r="I319" s="10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</row>
    <row r="320" spans="3:54" ht="20.100000000000001" customHeight="1" x14ac:dyDescent="0.25">
      <c r="C320" s="10"/>
      <c r="D320" s="10"/>
      <c r="E320" s="10"/>
      <c r="F320" s="10"/>
      <c r="G320" s="10"/>
      <c r="H320" s="10"/>
      <c r="I320" s="10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</row>
    <row r="321" spans="3:54" ht="20.100000000000001" customHeight="1" x14ac:dyDescent="0.25">
      <c r="C321" s="10"/>
      <c r="D321" s="10"/>
      <c r="E321" s="10"/>
      <c r="F321" s="10"/>
      <c r="G321" s="10"/>
      <c r="H321" s="10"/>
      <c r="I321" s="10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</row>
    <row r="322" spans="3:54" ht="20.100000000000001" customHeight="1" x14ac:dyDescent="0.25">
      <c r="C322" s="10"/>
      <c r="D322" s="10"/>
      <c r="E322" s="10"/>
      <c r="F322" s="10"/>
      <c r="G322" s="10"/>
      <c r="H322" s="10"/>
      <c r="I322" s="10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</row>
    <row r="323" spans="3:54" ht="20.100000000000001" customHeight="1" x14ac:dyDescent="0.25">
      <c r="C323" s="10"/>
      <c r="D323" s="10"/>
      <c r="E323" s="10"/>
      <c r="F323" s="10"/>
      <c r="G323" s="10"/>
      <c r="H323" s="10"/>
      <c r="I323" s="10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</row>
    <row r="324" spans="3:54" ht="20.100000000000001" customHeight="1" x14ac:dyDescent="0.25">
      <c r="C324" s="10"/>
      <c r="D324" s="10"/>
      <c r="E324" s="10"/>
      <c r="F324" s="10"/>
      <c r="G324" s="10"/>
      <c r="H324" s="10"/>
      <c r="I324" s="10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</row>
    <row r="325" spans="3:54" ht="20.100000000000001" customHeight="1" x14ac:dyDescent="0.25">
      <c r="C325" s="10"/>
      <c r="D325" s="10"/>
      <c r="E325" s="10"/>
      <c r="F325" s="10"/>
      <c r="G325" s="10"/>
      <c r="H325" s="10"/>
      <c r="I325" s="10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</row>
    <row r="326" spans="3:54" ht="20.100000000000001" customHeight="1" x14ac:dyDescent="0.25">
      <c r="C326" s="10"/>
      <c r="D326" s="10"/>
      <c r="E326" s="10"/>
      <c r="F326" s="10"/>
      <c r="G326" s="10"/>
      <c r="H326" s="10"/>
      <c r="I326" s="10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</row>
    <row r="327" spans="3:54" ht="20.100000000000001" customHeight="1" x14ac:dyDescent="0.25">
      <c r="C327" s="10"/>
      <c r="D327" s="10"/>
      <c r="E327" s="10"/>
      <c r="F327" s="10"/>
      <c r="G327" s="10"/>
      <c r="H327" s="10"/>
      <c r="I327" s="10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</row>
    <row r="328" spans="3:54" ht="20.100000000000001" customHeight="1" x14ac:dyDescent="0.25">
      <c r="C328" s="10"/>
      <c r="D328" s="10"/>
      <c r="E328" s="10"/>
      <c r="F328" s="10"/>
      <c r="G328" s="10"/>
      <c r="H328" s="10"/>
      <c r="I328" s="10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</row>
    <row r="329" spans="3:54" ht="20.100000000000001" customHeight="1" x14ac:dyDescent="0.25">
      <c r="C329" s="10"/>
      <c r="D329" s="10"/>
      <c r="E329" s="10"/>
      <c r="F329" s="10"/>
      <c r="G329" s="10"/>
      <c r="H329" s="10"/>
      <c r="I329" s="10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</row>
    <row r="330" spans="3:54" ht="20.100000000000001" customHeight="1" x14ac:dyDescent="0.25">
      <c r="C330" s="10"/>
      <c r="D330" s="10"/>
      <c r="E330" s="10"/>
      <c r="F330" s="10"/>
      <c r="G330" s="10"/>
      <c r="H330" s="10"/>
      <c r="I330" s="10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</row>
    <row r="331" spans="3:54" ht="20.100000000000001" customHeight="1" x14ac:dyDescent="0.25">
      <c r="C331" s="10"/>
      <c r="D331" s="10"/>
      <c r="E331" s="10"/>
      <c r="F331" s="10"/>
      <c r="G331" s="10"/>
      <c r="H331" s="10"/>
      <c r="I331" s="10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</row>
    <row r="332" spans="3:54" ht="20.100000000000001" customHeight="1" x14ac:dyDescent="0.25">
      <c r="C332" s="10"/>
      <c r="D332" s="10"/>
      <c r="E332" s="10"/>
      <c r="F332" s="10"/>
      <c r="G332" s="10"/>
      <c r="H332" s="10"/>
      <c r="I332" s="10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</row>
    <row r="333" spans="3:54" ht="20.100000000000001" customHeight="1" x14ac:dyDescent="0.25">
      <c r="C333" s="10"/>
      <c r="D333" s="10"/>
      <c r="E333" s="10"/>
      <c r="F333" s="10"/>
      <c r="G333" s="10"/>
      <c r="H333" s="10"/>
      <c r="I333" s="10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</row>
    <row r="334" spans="3:54" ht="20.100000000000001" customHeight="1" x14ac:dyDescent="0.25">
      <c r="C334" s="10"/>
      <c r="D334" s="10"/>
      <c r="E334" s="10"/>
      <c r="F334" s="10"/>
      <c r="G334" s="10"/>
      <c r="H334" s="10"/>
      <c r="I334" s="10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</row>
    <row r="335" spans="3:54" ht="20.100000000000001" customHeight="1" x14ac:dyDescent="0.25">
      <c r="C335" s="10"/>
      <c r="D335" s="10"/>
      <c r="E335" s="10"/>
      <c r="F335" s="10"/>
      <c r="G335" s="10"/>
      <c r="H335" s="10"/>
      <c r="I335" s="10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</row>
    <row r="336" spans="3:54" ht="20.100000000000001" customHeight="1" x14ac:dyDescent="0.25">
      <c r="C336" s="10"/>
      <c r="D336" s="10"/>
      <c r="E336" s="10"/>
      <c r="F336" s="10"/>
      <c r="G336" s="10"/>
      <c r="H336" s="10"/>
      <c r="I336" s="10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</row>
    <row r="337" spans="3:54" ht="20.100000000000001" customHeight="1" x14ac:dyDescent="0.25">
      <c r="C337" s="10"/>
      <c r="D337" s="10"/>
      <c r="E337" s="10"/>
      <c r="F337" s="10"/>
      <c r="G337" s="10"/>
      <c r="H337" s="10"/>
      <c r="I337" s="10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</row>
    <row r="338" spans="3:54" ht="20.100000000000001" customHeight="1" x14ac:dyDescent="0.25">
      <c r="C338" s="10"/>
      <c r="D338" s="10"/>
      <c r="E338" s="10"/>
      <c r="F338" s="10"/>
      <c r="G338" s="10"/>
      <c r="H338" s="10"/>
      <c r="I338" s="10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</row>
    <row r="339" spans="3:54" ht="20.100000000000001" customHeight="1" x14ac:dyDescent="0.25">
      <c r="C339" s="10"/>
      <c r="D339" s="10"/>
      <c r="E339" s="10"/>
      <c r="F339" s="10"/>
      <c r="G339" s="10"/>
      <c r="H339" s="10"/>
      <c r="I339" s="10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</row>
    <row r="340" spans="3:54" ht="20.100000000000001" customHeight="1" x14ac:dyDescent="0.25">
      <c r="C340" s="10"/>
      <c r="D340" s="10"/>
      <c r="E340" s="10"/>
      <c r="F340" s="10"/>
      <c r="G340" s="10"/>
      <c r="H340" s="10"/>
      <c r="I340" s="10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</row>
    <row r="341" spans="3:54" ht="20.100000000000001" customHeight="1" x14ac:dyDescent="0.25">
      <c r="C341" s="10"/>
      <c r="D341" s="10"/>
      <c r="E341" s="10"/>
      <c r="F341" s="10"/>
      <c r="G341" s="10"/>
      <c r="H341" s="10"/>
      <c r="I341" s="10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</row>
    <row r="342" spans="3:54" ht="20.100000000000001" customHeight="1" x14ac:dyDescent="0.25">
      <c r="C342" s="10"/>
      <c r="D342" s="10"/>
      <c r="E342" s="10"/>
      <c r="F342" s="10"/>
      <c r="G342" s="10"/>
      <c r="H342" s="10"/>
      <c r="I342" s="10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</row>
    <row r="343" spans="3:54" ht="20.100000000000001" customHeight="1" x14ac:dyDescent="0.25">
      <c r="C343" s="10"/>
      <c r="D343" s="10"/>
      <c r="E343" s="10"/>
      <c r="F343" s="10"/>
      <c r="G343" s="10"/>
      <c r="H343" s="10"/>
      <c r="I343" s="10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</row>
    <row r="344" spans="3:54" ht="20.100000000000001" customHeight="1" x14ac:dyDescent="0.25">
      <c r="C344" s="10"/>
      <c r="D344" s="10"/>
      <c r="E344" s="10"/>
      <c r="F344" s="10"/>
      <c r="G344" s="10"/>
      <c r="H344" s="10"/>
      <c r="I344" s="10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</row>
    <row r="345" spans="3:54" ht="20.100000000000001" customHeight="1" x14ac:dyDescent="0.25">
      <c r="C345" s="10"/>
      <c r="D345" s="10"/>
      <c r="E345" s="10"/>
      <c r="F345" s="10"/>
      <c r="G345" s="10"/>
      <c r="H345" s="10"/>
      <c r="I345" s="10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</row>
    <row r="346" spans="3:54" ht="20.100000000000001" customHeight="1" x14ac:dyDescent="0.25">
      <c r="C346" s="10"/>
      <c r="D346" s="10"/>
      <c r="E346" s="10"/>
      <c r="F346" s="10"/>
      <c r="G346" s="10"/>
      <c r="H346" s="10"/>
      <c r="I346" s="10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</row>
    <row r="347" spans="3:54" ht="20.100000000000001" customHeight="1" x14ac:dyDescent="0.25">
      <c r="C347" s="10"/>
      <c r="D347" s="10"/>
      <c r="E347" s="10"/>
      <c r="F347" s="10"/>
      <c r="G347" s="10"/>
      <c r="H347" s="10"/>
      <c r="I347" s="10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</row>
    <row r="348" spans="3:54" ht="20.100000000000001" customHeight="1" x14ac:dyDescent="0.25">
      <c r="C348" s="10"/>
      <c r="D348" s="10"/>
      <c r="E348" s="10"/>
      <c r="F348" s="10"/>
      <c r="G348" s="10"/>
      <c r="H348" s="10"/>
      <c r="I348" s="10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</row>
    <row r="349" spans="3:54" ht="20.100000000000001" customHeight="1" x14ac:dyDescent="0.25">
      <c r="C349" s="10"/>
      <c r="D349" s="10"/>
      <c r="E349" s="10"/>
      <c r="F349" s="10"/>
      <c r="G349" s="10"/>
      <c r="H349" s="10"/>
      <c r="I349" s="10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</row>
    <row r="350" spans="3:54" ht="20.100000000000001" customHeight="1" x14ac:dyDescent="0.25">
      <c r="C350" s="10"/>
      <c r="D350" s="10"/>
      <c r="E350" s="10"/>
      <c r="F350" s="10"/>
      <c r="G350" s="10"/>
      <c r="H350" s="10"/>
      <c r="I350" s="10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</row>
    <row r="351" spans="3:54" ht="20.100000000000001" customHeight="1" x14ac:dyDescent="0.25">
      <c r="C351" s="10"/>
      <c r="D351" s="10"/>
      <c r="E351" s="10"/>
      <c r="F351" s="10"/>
      <c r="G351" s="10"/>
      <c r="H351" s="10"/>
      <c r="I351" s="10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</row>
    <row r="352" spans="3:54" ht="20.100000000000001" customHeight="1" x14ac:dyDescent="0.25">
      <c r="C352" s="10"/>
      <c r="D352" s="10"/>
      <c r="E352" s="10"/>
      <c r="F352" s="10"/>
      <c r="G352" s="10"/>
      <c r="H352" s="10"/>
      <c r="I352" s="10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</row>
    <row r="353" spans="3:54" ht="20.100000000000001" customHeight="1" x14ac:dyDescent="0.25">
      <c r="C353" s="10"/>
      <c r="D353" s="10"/>
      <c r="E353" s="10"/>
      <c r="F353" s="10"/>
      <c r="G353" s="10"/>
      <c r="H353" s="10"/>
      <c r="I353" s="10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</row>
    <row r="354" spans="3:54" ht="20.100000000000001" customHeight="1" x14ac:dyDescent="0.25">
      <c r="C354" s="10"/>
      <c r="D354" s="10"/>
      <c r="E354" s="10"/>
      <c r="F354" s="10"/>
      <c r="G354" s="10"/>
      <c r="H354" s="10"/>
      <c r="I354" s="10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</row>
    <row r="355" spans="3:54" ht="20.100000000000001" customHeight="1" x14ac:dyDescent="0.25">
      <c r="C355" s="10"/>
      <c r="D355" s="10"/>
      <c r="E355" s="10"/>
      <c r="F355" s="10"/>
      <c r="G355" s="10"/>
      <c r="H355" s="10"/>
      <c r="I355" s="10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</row>
    <row r="356" spans="3:54" ht="20.100000000000001" customHeight="1" x14ac:dyDescent="0.25">
      <c r="C356" s="10"/>
      <c r="D356" s="10"/>
      <c r="E356" s="10"/>
      <c r="F356" s="10"/>
      <c r="G356" s="10"/>
      <c r="H356" s="10"/>
      <c r="I356" s="10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</row>
    <row r="357" spans="3:54" ht="20.100000000000001" customHeight="1" x14ac:dyDescent="0.25">
      <c r="C357" s="10"/>
      <c r="D357" s="10"/>
      <c r="E357" s="10"/>
      <c r="F357" s="10"/>
      <c r="G357" s="10"/>
      <c r="H357" s="10"/>
      <c r="I357" s="10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</row>
    <row r="358" spans="3:54" ht="20.100000000000001" customHeight="1" x14ac:dyDescent="0.25">
      <c r="C358" s="10"/>
      <c r="D358" s="10"/>
      <c r="E358" s="10"/>
      <c r="F358" s="10"/>
      <c r="G358" s="10"/>
      <c r="H358" s="10"/>
      <c r="I358" s="10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</row>
    <row r="359" spans="3:54" ht="20.100000000000001" customHeight="1" x14ac:dyDescent="0.25">
      <c r="C359" s="10"/>
      <c r="D359" s="10"/>
      <c r="E359" s="10"/>
      <c r="F359" s="10"/>
      <c r="G359" s="10"/>
      <c r="H359" s="10"/>
      <c r="I359" s="10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</row>
    <row r="360" spans="3:54" ht="20.100000000000001" customHeight="1" x14ac:dyDescent="0.25">
      <c r="C360" s="10"/>
      <c r="D360" s="10"/>
      <c r="E360" s="10"/>
      <c r="F360" s="10"/>
      <c r="G360" s="10"/>
      <c r="H360" s="10"/>
      <c r="I360" s="10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</row>
    <row r="361" spans="3:54" ht="20.100000000000001" customHeight="1" x14ac:dyDescent="0.25">
      <c r="C361" s="10"/>
      <c r="D361" s="10"/>
      <c r="E361" s="10"/>
      <c r="F361" s="10"/>
      <c r="G361" s="10"/>
      <c r="H361" s="10"/>
      <c r="I361" s="10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</row>
    <row r="362" spans="3:54" ht="20.100000000000001" customHeight="1" x14ac:dyDescent="0.25">
      <c r="C362" s="10"/>
      <c r="D362" s="10"/>
      <c r="E362" s="10"/>
      <c r="F362" s="10"/>
      <c r="G362" s="10"/>
      <c r="H362" s="10"/>
      <c r="I362" s="10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</row>
    <row r="363" spans="3:54" ht="20.100000000000001" customHeight="1" x14ac:dyDescent="0.25">
      <c r="C363" s="10"/>
      <c r="D363" s="10"/>
      <c r="E363" s="10"/>
      <c r="F363" s="10"/>
      <c r="G363" s="10"/>
      <c r="H363" s="10"/>
      <c r="I363" s="10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</row>
    <row r="364" spans="3:54" ht="20.100000000000001" customHeight="1" x14ac:dyDescent="0.25">
      <c r="C364" s="10"/>
      <c r="D364" s="10"/>
      <c r="E364" s="10"/>
      <c r="F364" s="10"/>
      <c r="G364" s="10"/>
      <c r="H364" s="10"/>
      <c r="I364" s="10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</row>
    <row r="365" spans="3:54" ht="20.100000000000001" customHeight="1" x14ac:dyDescent="0.25">
      <c r="C365" s="10"/>
      <c r="D365" s="10"/>
      <c r="E365" s="10"/>
      <c r="F365" s="10"/>
      <c r="G365" s="10"/>
      <c r="H365" s="10"/>
      <c r="I365" s="10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</row>
    <row r="366" spans="3:54" ht="20.100000000000001" customHeight="1" x14ac:dyDescent="0.25">
      <c r="C366" s="10"/>
      <c r="D366" s="10"/>
      <c r="E366" s="10"/>
      <c r="F366" s="10"/>
      <c r="G366" s="10"/>
      <c r="H366" s="10"/>
      <c r="I366" s="10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</row>
    <row r="367" spans="3:54" ht="20.100000000000001" customHeight="1" x14ac:dyDescent="0.25">
      <c r="C367" s="10"/>
      <c r="D367" s="10"/>
      <c r="E367" s="10"/>
      <c r="F367" s="10"/>
      <c r="G367" s="10"/>
      <c r="H367" s="10"/>
      <c r="I367" s="10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</row>
    <row r="368" spans="3:54" ht="20.100000000000001" customHeight="1" x14ac:dyDescent="0.25"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</row>
    <row r="369" spans="3:54" ht="20.100000000000001" customHeight="1" x14ac:dyDescent="0.25"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</row>
    <row r="370" spans="3:54" ht="20.100000000000001" customHeight="1" x14ac:dyDescent="0.25"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</row>
    <row r="371" spans="3:54" ht="20.100000000000001" customHeight="1" x14ac:dyDescent="0.25"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</row>
    <row r="372" spans="3:54" ht="20.100000000000001" customHeight="1" x14ac:dyDescent="0.25"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</row>
    <row r="373" spans="3:54" ht="20.100000000000001" customHeight="1" x14ac:dyDescent="0.25"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</row>
    <row r="374" spans="3:54" ht="20.100000000000001" customHeight="1" x14ac:dyDescent="0.25"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</row>
    <row r="375" spans="3:54" ht="20.100000000000001" customHeight="1" x14ac:dyDescent="0.25"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</row>
    <row r="376" spans="3:54" ht="20.100000000000001" customHeight="1" x14ac:dyDescent="0.25"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</row>
    <row r="377" spans="3:54" ht="20.100000000000001" customHeight="1" x14ac:dyDescent="0.25"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</row>
    <row r="378" spans="3:54" ht="20.100000000000001" customHeight="1" x14ac:dyDescent="0.25"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</row>
    <row r="379" spans="3:54" ht="20.100000000000001" customHeight="1" x14ac:dyDescent="0.25"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</row>
    <row r="380" spans="3:54" ht="20.100000000000001" customHeight="1" x14ac:dyDescent="0.25"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</row>
    <row r="381" spans="3:54" ht="20.100000000000001" customHeight="1" x14ac:dyDescent="0.25"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</row>
    <row r="382" spans="3:54" ht="20.100000000000001" customHeight="1" x14ac:dyDescent="0.25"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</row>
    <row r="383" spans="3:54" ht="20.100000000000001" customHeight="1" x14ac:dyDescent="0.25"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</row>
    <row r="384" spans="3:54" ht="20.100000000000001" customHeight="1" x14ac:dyDescent="0.25"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</row>
    <row r="385" spans="3:54" ht="20.100000000000001" customHeight="1" x14ac:dyDescent="0.25"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</row>
    <row r="386" spans="3:54" ht="20.100000000000001" customHeight="1" x14ac:dyDescent="0.25"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</row>
    <row r="387" spans="3:54" ht="20.100000000000001" customHeight="1" x14ac:dyDescent="0.25"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</row>
    <row r="388" spans="3:54" ht="20.100000000000001" customHeight="1" x14ac:dyDescent="0.25"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</row>
    <row r="389" spans="3:54" ht="20.100000000000001" customHeight="1" x14ac:dyDescent="0.25"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</row>
    <row r="390" spans="3:54" ht="20.100000000000001" customHeight="1" x14ac:dyDescent="0.25"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</row>
    <row r="391" spans="3:54" ht="20.100000000000001" customHeight="1" x14ac:dyDescent="0.25"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</row>
    <row r="392" spans="3:54" ht="20.100000000000001" customHeight="1" x14ac:dyDescent="0.25"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</row>
    <row r="393" spans="3:54" ht="20.100000000000001" customHeight="1" x14ac:dyDescent="0.25"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</row>
    <row r="394" spans="3:54" ht="20.100000000000001" customHeight="1" x14ac:dyDescent="0.25"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</row>
    <row r="395" spans="3:54" ht="20.100000000000001" customHeight="1" x14ac:dyDescent="0.25"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</row>
    <row r="396" spans="3:54" ht="20.100000000000001" customHeight="1" x14ac:dyDescent="0.25"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</row>
    <row r="397" spans="3:54" ht="20.100000000000001" customHeight="1" x14ac:dyDescent="0.25"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</row>
    <row r="398" spans="3:54" ht="20.100000000000001" customHeight="1" x14ac:dyDescent="0.25"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</row>
    <row r="399" spans="3:54" ht="20.100000000000001" customHeight="1" x14ac:dyDescent="0.25"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</row>
    <row r="400" spans="3:54" ht="20.100000000000001" customHeight="1" x14ac:dyDescent="0.25"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</row>
    <row r="401" spans="3:54" ht="20.100000000000001" customHeight="1" x14ac:dyDescent="0.25"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</row>
    <row r="402" spans="3:54" ht="20.100000000000001" customHeight="1" x14ac:dyDescent="0.25"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</row>
    <row r="403" spans="3:54" ht="20.100000000000001" customHeight="1" x14ac:dyDescent="0.25"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</row>
    <row r="404" spans="3:54" ht="20.100000000000001" customHeight="1" x14ac:dyDescent="0.25"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</row>
    <row r="405" spans="3:54" ht="20.100000000000001" customHeight="1" x14ac:dyDescent="0.25"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</row>
    <row r="406" spans="3:54" ht="20.100000000000001" customHeight="1" x14ac:dyDescent="0.25"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</row>
    <row r="407" spans="3:54" ht="20.100000000000001" customHeight="1" x14ac:dyDescent="0.25"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</row>
    <row r="408" spans="3:54" ht="20.100000000000001" customHeight="1" x14ac:dyDescent="0.25"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</row>
    <row r="409" spans="3:54" ht="20.100000000000001" customHeight="1" x14ac:dyDescent="0.25"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</row>
    <row r="410" spans="3:54" ht="20.100000000000001" customHeight="1" x14ac:dyDescent="0.25"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</row>
    <row r="411" spans="3:54" ht="20.100000000000001" customHeight="1" x14ac:dyDescent="0.25"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</row>
    <row r="412" spans="3:54" ht="20.100000000000001" customHeight="1" x14ac:dyDescent="0.25"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</row>
    <row r="413" spans="3:54" ht="20.100000000000001" customHeight="1" x14ac:dyDescent="0.25"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</row>
    <row r="414" spans="3:54" ht="20.100000000000001" customHeight="1" x14ac:dyDescent="0.25"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</row>
    <row r="415" spans="3:54" ht="20.100000000000001" customHeight="1" x14ac:dyDescent="0.25"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</row>
    <row r="416" spans="3:54" ht="20.100000000000001" customHeight="1" x14ac:dyDescent="0.25"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</row>
    <row r="417" spans="3:54" ht="20.100000000000001" customHeight="1" x14ac:dyDescent="0.25"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</row>
    <row r="418" spans="3:54" ht="20.100000000000001" customHeight="1" x14ac:dyDescent="0.25"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</row>
    <row r="419" spans="3:54" ht="20.100000000000001" customHeight="1" x14ac:dyDescent="0.25"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</row>
    <row r="420" spans="3:54" ht="20.100000000000001" customHeight="1" x14ac:dyDescent="0.25"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</row>
    <row r="421" spans="3:54" ht="20.100000000000001" customHeight="1" x14ac:dyDescent="0.25"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</row>
    <row r="422" spans="3:54" ht="20.100000000000001" customHeight="1" x14ac:dyDescent="0.25"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</row>
    <row r="423" spans="3:54" ht="20.100000000000001" customHeight="1" x14ac:dyDescent="0.25"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</row>
    <row r="424" spans="3:54" ht="20.100000000000001" customHeight="1" x14ac:dyDescent="0.25"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</row>
    <row r="425" spans="3:54" ht="20.100000000000001" customHeight="1" x14ac:dyDescent="0.25"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</row>
    <row r="426" spans="3:54" ht="20.100000000000001" customHeight="1" x14ac:dyDescent="0.25"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</row>
    <row r="427" spans="3:54" ht="20.100000000000001" customHeight="1" x14ac:dyDescent="0.25"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</row>
    <row r="428" spans="3:54" ht="20.100000000000001" customHeight="1" x14ac:dyDescent="0.25"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</row>
    <row r="429" spans="3:54" ht="20.100000000000001" customHeight="1" x14ac:dyDescent="0.25"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</row>
    <row r="430" spans="3:54" ht="20.100000000000001" customHeight="1" x14ac:dyDescent="0.25"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</row>
    <row r="431" spans="3:54" ht="20.100000000000001" customHeight="1" x14ac:dyDescent="0.25"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</row>
    <row r="432" spans="3:54" ht="20.100000000000001" customHeight="1" x14ac:dyDescent="0.25"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</row>
    <row r="433" spans="3:54" ht="20.100000000000001" customHeight="1" x14ac:dyDescent="0.25"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</row>
    <row r="434" spans="3:54" ht="20.100000000000001" customHeight="1" x14ac:dyDescent="0.25"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</row>
    <row r="435" spans="3:54" ht="20.100000000000001" customHeight="1" x14ac:dyDescent="0.25"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</row>
    <row r="436" spans="3:54" ht="20.100000000000001" customHeight="1" x14ac:dyDescent="0.25"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</row>
    <row r="437" spans="3:54" ht="20.100000000000001" customHeight="1" x14ac:dyDescent="0.25"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</row>
    <row r="438" spans="3:54" ht="20.100000000000001" customHeight="1" x14ac:dyDescent="0.25"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</row>
    <row r="439" spans="3:54" ht="20.100000000000001" customHeight="1" x14ac:dyDescent="0.25"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</row>
    <row r="440" spans="3:54" ht="20.100000000000001" customHeight="1" x14ac:dyDescent="0.25"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</row>
    <row r="441" spans="3:54" ht="20.100000000000001" customHeight="1" x14ac:dyDescent="0.25"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</row>
    <row r="442" spans="3:54" ht="20.100000000000001" customHeight="1" x14ac:dyDescent="0.25"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</row>
    <row r="443" spans="3:54" ht="20.100000000000001" customHeight="1" x14ac:dyDescent="0.25"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</row>
    <row r="444" spans="3:54" ht="20.100000000000001" customHeight="1" x14ac:dyDescent="0.25"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</row>
    <row r="445" spans="3:54" ht="20.100000000000001" customHeight="1" x14ac:dyDescent="0.25"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</row>
    <row r="446" spans="3:54" ht="20.100000000000001" customHeight="1" x14ac:dyDescent="0.25"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</row>
    <row r="447" spans="3:54" ht="20.100000000000001" customHeight="1" x14ac:dyDescent="0.25"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</row>
    <row r="448" spans="3:54" ht="20.100000000000001" customHeight="1" x14ac:dyDescent="0.25"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</row>
    <row r="449" spans="3:54" ht="20.100000000000001" customHeight="1" x14ac:dyDescent="0.25"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</row>
    <row r="450" spans="3:54" ht="20.100000000000001" customHeight="1" x14ac:dyDescent="0.25"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</row>
    <row r="451" spans="3:54" ht="20.100000000000001" customHeight="1" x14ac:dyDescent="0.25"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</row>
    <row r="452" spans="3:54" ht="20.100000000000001" customHeight="1" x14ac:dyDescent="0.25"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</row>
    <row r="453" spans="3:54" ht="20.100000000000001" customHeight="1" x14ac:dyDescent="0.25"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</row>
    <row r="454" spans="3:54" ht="20.100000000000001" customHeight="1" x14ac:dyDescent="0.25"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</row>
    <row r="455" spans="3:54" ht="20.100000000000001" customHeight="1" x14ac:dyDescent="0.25"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</row>
    <row r="456" spans="3:54" ht="20.100000000000001" customHeight="1" x14ac:dyDescent="0.25"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</row>
    <row r="457" spans="3:54" ht="20.100000000000001" customHeight="1" x14ac:dyDescent="0.25"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</row>
    <row r="458" spans="3:54" ht="20.100000000000001" customHeight="1" x14ac:dyDescent="0.25"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</row>
    <row r="459" spans="3:54" ht="20.100000000000001" customHeight="1" x14ac:dyDescent="0.25"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</row>
    <row r="460" spans="3:54" ht="20.100000000000001" customHeight="1" x14ac:dyDescent="0.25"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</row>
    <row r="461" spans="3:54" ht="20.100000000000001" customHeight="1" x14ac:dyDescent="0.25"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</row>
    <row r="462" spans="3:54" ht="20.100000000000001" customHeight="1" x14ac:dyDescent="0.25"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</row>
    <row r="463" spans="3:54" ht="20.100000000000001" customHeight="1" x14ac:dyDescent="0.25"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</row>
    <row r="464" spans="3:54" ht="20.100000000000001" customHeight="1" x14ac:dyDescent="0.25"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</row>
    <row r="465" spans="3:54" ht="20.100000000000001" customHeight="1" x14ac:dyDescent="0.25"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</row>
    <row r="466" spans="3:54" ht="20.100000000000001" customHeight="1" x14ac:dyDescent="0.25"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</row>
    <row r="467" spans="3:54" ht="20.100000000000001" customHeight="1" x14ac:dyDescent="0.25"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</row>
    <row r="468" spans="3:54" ht="20.100000000000001" customHeight="1" x14ac:dyDescent="0.25"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</row>
    <row r="469" spans="3:54" ht="20.100000000000001" customHeight="1" x14ac:dyDescent="0.25"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</row>
    <row r="470" spans="3:54" ht="20.100000000000001" customHeight="1" x14ac:dyDescent="0.25"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</row>
    <row r="471" spans="3:54" ht="20.100000000000001" customHeight="1" x14ac:dyDescent="0.25"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</row>
    <row r="472" spans="3:54" ht="20.100000000000001" customHeight="1" x14ac:dyDescent="0.25"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</row>
    <row r="473" spans="3:54" ht="20.100000000000001" customHeight="1" x14ac:dyDescent="0.25"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</row>
    <row r="474" spans="3:54" ht="20.100000000000001" customHeight="1" x14ac:dyDescent="0.25"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</row>
    <row r="475" spans="3:54" ht="20.100000000000001" customHeight="1" x14ac:dyDescent="0.25"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</row>
    <row r="476" spans="3:54" ht="20.100000000000001" customHeight="1" x14ac:dyDescent="0.25"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</row>
    <row r="477" spans="3:54" ht="20.100000000000001" customHeight="1" x14ac:dyDescent="0.25"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</row>
    <row r="478" spans="3:54" ht="20.100000000000001" customHeight="1" x14ac:dyDescent="0.25"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</row>
    <row r="479" spans="3:54" ht="20.100000000000001" customHeight="1" x14ac:dyDescent="0.25"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</row>
    <row r="480" spans="3:54" ht="20.100000000000001" customHeight="1" x14ac:dyDescent="0.25"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</row>
    <row r="481" spans="3:54" ht="20.100000000000001" customHeight="1" x14ac:dyDescent="0.25"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</row>
    <row r="482" spans="3:54" ht="20.100000000000001" customHeight="1" x14ac:dyDescent="0.25"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</row>
    <row r="483" spans="3:54" ht="20.100000000000001" customHeight="1" x14ac:dyDescent="0.25"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</row>
    <row r="484" spans="3:54" ht="20.100000000000001" customHeight="1" x14ac:dyDescent="0.25"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</row>
    <row r="485" spans="3:54" ht="20.100000000000001" customHeight="1" x14ac:dyDescent="0.25"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</row>
    <row r="486" spans="3:54" ht="20.100000000000001" customHeight="1" x14ac:dyDescent="0.25"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</row>
    <row r="487" spans="3:54" ht="20.100000000000001" customHeight="1" x14ac:dyDescent="0.25"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</row>
    <row r="488" spans="3:54" ht="20.100000000000001" customHeight="1" x14ac:dyDescent="0.25"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</row>
    <row r="489" spans="3:54" ht="20.100000000000001" customHeight="1" x14ac:dyDescent="0.25"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</row>
    <row r="490" spans="3:54" ht="20.100000000000001" customHeight="1" x14ac:dyDescent="0.25"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</row>
    <row r="491" spans="3:54" ht="20.100000000000001" customHeight="1" x14ac:dyDescent="0.25"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</row>
    <row r="492" spans="3:54" ht="20.100000000000001" customHeight="1" x14ac:dyDescent="0.25"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</row>
    <row r="493" spans="3:54" ht="20.100000000000001" customHeight="1" x14ac:dyDescent="0.25"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</row>
    <row r="494" spans="3:54" ht="20.100000000000001" customHeight="1" x14ac:dyDescent="0.25"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</row>
    <row r="495" spans="3:54" ht="20.100000000000001" customHeight="1" x14ac:dyDescent="0.25"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</row>
    <row r="496" spans="3:54" ht="20.100000000000001" customHeight="1" x14ac:dyDescent="0.25"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</row>
    <row r="497" spans="3:54" ht="20.100000000000001" customHeight="1" x14ac:dyDescent="0.25"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</row>
    <row r="498" spans="3:54" ht="20.100000000000001" customHeight="1" x14ac:dyDescent="0.25"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</row>
    <row r="499" spans="3:54" ht="20.100000000000001" customHeight="1" x14ac:dyDescent="0.25"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</row>
    <row r="500" spans="3:54" ht="20.100000000000001" customHeight="1" x14ac:dyDescent="0.25"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</row>
    <row r="501" spans="3:54" ht="20.100000000000001" customHeight="1" x14ac:dyDescent="0.25"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</row>
    <row r="502" spans="3:54" ht="20.100000000000001" customHeight="1" x14ac:dyDescent="0.25"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</row>
    <row r="503" spans="3:54" ht="20.100000000000001" customHeight="1" x14ac:dyDescent="0.25"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</row>
    <row r="504" spans="3:54" ht="20.100000000000001" customHeight="1" x14ac:dyDescent="0.25"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</row>
    <row r="505" spans="3:54" ht="20.100000000000001" customHeight="1" x14ac:dyDescent="0.25"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</row>
    <row r="506" spans="3:54" ht="20.100000000000001" customHeight="1" x14ac:dyDescent="0.25"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</row>
    <row r="507" spans="3:54" ht="20.100000000000001" customHeight="1" x14ac:dyDescent="0.25"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</row>
    <row r="508" spans="3:54" ht="20.100000000000001" customHeight="1" x14ac:dyDescent="0.25"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</row>
    <row r="509" spans="3:54" ht="20.100000000000001" customHeight="1" x14ac:dyDescent="0.25"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</row>
    <row r="510" spans="3:54" ht="20.100000000000001" customHeight="1" x14ac:dyDescent="0.25"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</row>
    <row r="511" spans="3:54" ht="20.100000000000001" customHeight="1" x14ac:dyDescent="0.25"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</row>
    <row r="512" spans="3:54" ht="20.100000000000001" customHeight="1" x14ac:dyDescent="0.25"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</row>
    <row r="513" spans="3:54" ht="20.100000000000001" customHeight="1" x14ac:dyDescent="0.25"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</row>
    <row r="514" spans="3:54" ht="20.100000000000001" customHeight="1" x14ac:dyDescent="0.25"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</row>
    <row r="515" spans="3:54" ht="20.100000000000001" customHeight="1" x14ac:dyDescent="0.25"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</row>
  </sheetData>
  <sheetProtection algorithmName="SHA-512" hashValue="+kCjAbtWeBvP0Lpaki9e9Vmm83wh2VNyz8yasGO76AzrhNCOGaq0Wwev3agw2bkmAHysk5k+YEV6ENZrba+yiA==" saltValue="EgqiXn9SVAwZIpgn5t7EgQ==" spinCount="100000" sheet="1" objects="1" scenarios="1"/>
  <mergeCells count="74">
    <mergeCell ref="AC5:AH5"/>
    <mergeCell ref="AC1:AH1"/>
    <mergeCell ref="AE2:AF2"/>
    <mergeCell ref="AG2:AH2"/>
    <mergeCell ref="AE3:AF3"/>
    <mergeCell ref="AG3:AH3"/>
    <mergeCell ref="AC26:AH26"/>
    <mergeCell ref="AC7:AC8"/>
    <mergeCell ref="AD7:AG7"/>
    <mergeCell ref="AD8:AF8"/>
    <mergeCell ref="AC10:AC11"/>
    <mergeCell ref="AD10:AG10"/>
    <mergeCell ref="AD11:AF11"/>
    <mergeCell ref="AC13:AC14"/>
    <mergeCell ref="AD13:AG13"/>
    <mergeCell ref="AD14:AF14"/>
    <mergeCell ref="AE16:AG16"/>
    <mergeCell ref="AE17:AG17"/>
    <mergeCell ref="AE30:AH30"/>
    <mergeCell ref="AE31:AH31"/>
    <mergeCell ref="AE32:AH32"/>
    <mergeCell ref="AB34:AI34"/>
    <mergeCell ref="AE36:AF37"/>
    <mergeCell ref="AG36:AH37"/>
    <mergeCell ref="AE52:AH52"/>
    <mergeCell ref="AE38:AH38"/>
    <mergeCell ref="AE39:AH39"/>
    <mergeCell ref="AE40:AH40"/>
    <mergeCell ref="AE41:AH41"/>
    <mergeCell ref="AE42:AH42"/>
    <mergeCell ref="AD43:AH43"/>
    <mergeCell ref="AD44:AH44"/>
    <mergeCell ref="AC49:AC51"/>
    <mergeCell ref="AE49:AF50"/>
    <mergeCell ref="AG49:AH50"/>
    <mergeCell ref="AE51:AH51"/>
    <mergeCell ref="AD69:AH69"/>
    <mergeCell ref="AE53:AH53"/>
    <mergeCell ref="AE54:AH54"/>
    <mergeCell ref="AE55:AH55"/>
    <mergeCell ref="AD56:AH56"/>
    <mergeCell ref="AD57:AH57"/>
    <mergeCell ref="AE62:AF63"/>
    <mergeCell ref="AG62:AH63"/>
    <mergeCell ref="AE64:AH64"/>
    <mergeCell ref="AE65:AH65"/>
    <mergeCell ref="AE66:AH66"/>
    <mergeCell ref="AE67:AH67"/>
    <mergeCell ref="AE68:AH68"/>
    <mergeCell ref="AE88:AF89"/>
    <mergeCell ref="AG88:AH89"/>
    <mergeCell ref="AD70:AG70"/>
    <mergeCell ref="AC75:AC77"/>
    <mergeCell ref="AE75:AF76"/>
    <mergeCell ref="AG75:AH76"/>
    <mergeCell ref="AE77:AH77"/>
    <mergeCell ref="AE78:AH78"/>
    <mergeCell ref="AE79:AH79"/>
    <mergeCell ref="AE80:AH80"/>
    <mergeCell ref="AE81:AH81"/>
    <mergeCell ref="AD82:AH82"/>
    <mergeCell ref="AD83:AH83"/>
    <mergeCell ref="AB113:AI113"/>
    <mergeCell ref="AE90:AH90"/>
    <mergeCell ref="AE91:AH91"/>
    <mergeCell ref="AE92:AH92"/>
    <mergeCell ref="AE93:AH93"/>
    <mergeCell ref="AE94:AH94"/>
    <mergeCell ref="AD95:AH95"/>
    <mergeCell ref="AD96:AH96"/>
    <mergeCell ref="AB101:AI101"/>
    <mergeCell ref="AE106:AG106"/>
    <mergeCell ref="AE107:AG107"/>
    <mergeCell ref="AB111:AI111"/>
  </mergeCells>
  <conditionalFormatting sqref="CR23 AE31:AE32">
    <cfRule type="cellIs" dxfId="21" priority="12" operator="equal">
      <formula>$CQ$23</formula>
    </cfRule>
  </conditionalFormatting>
  <conditionalFormatting sqref="CT23">
    <cfRule type="containsText" dxfId="20" priority="8" operator="containsText" text="1">
      <formula>NOT(ISERROR(SEARCH("1",CT23)))</formula>
    </cfRule>
    <cfRule type="cellIs" dxfId="19" priority="9" operator="equal">
      <formula>$CT$21</formula>
    </cfRule>
    <cfRule type="cellIs" dxfId="18" priority="10" operator="equal">
      <formula>$CT$21</formula>
    </cfRule>
    <cfRule type="cellIs" dxfId="17" priority="11" operator="equal">
      <formula>1</formula>
    </cfRule>
  </conditionalFormatting>
  <conditionalFormatting sqref="CR27">
    <cfRule type="cellIs" dxfId="16" priority="5" operator="equal">
      <formula>$CQ$27</formula>
    </cfRule>
    <cfRule type="cellIs" dxfId="15" priority="6" operator="equal">
      <formula>80</formula>
    </cfRule>
    <cfRule type="cellIs" dxfId="14" priority="7" operator="equal">
      <formula>$CQ$23</formula>
    </cfRule>
  </conditionalFormatting>
  <conditionalFormatting sqref="CT27">
    <cfRule type="containsText" dxfId="13" priority="1" operator="containsText" text="1">
      <formula>NOT(ISERROR(SEARCH("1",CT27)))</formula>
    </cfRule>
    <cfRule type="cellIs" dxfId="12" priority="2" operator="equal">
      <formula>$CT$21</formula>
    </cfRule>
    <cfRule type="cellIs" dxfId="11" priority="3" operator="equal">
      <formula>$CT$21</formula>
    </cfRule>
    <cfRule type="cellIs" dxfId="10" priority="4" operator="equal">
      <formula>1</formula>
    </cfRule>
  </conditionalFormatting>
  <conditionalFormatting sqref="AD44 AE45 AH45 AD57 AE58 AH58 AD70 AE71 AH70:AH71 AD83 AE84 AH84 AD96 AE97 AH97">
    <cfRule type="cellIs" dxfId="9" priority="13" operator="equal">
      <formula>$AU$56</formula>
    </cfRule>
  </conditionalFormatting>
  <conditionalFormatting sqref="AF45 AF58 AF71 AF84 AF97">
    <cfRule type="containsText" dxfId="8" priority="14" operator="containsText" text="0">
      <formula>NOT(ISERROR(SEARCH("0",AF45)))</formula>
    </cfRule>
    <cfRule type="cellIs" dxfId="7" priority="15" operator="equal">
      <formula>$AK$45</formula>
    </cfRule>
    <cfRule type="cellIs" dxfId="6" priority="16" operator="equal">
      <formula>$AJ$46</formula>
    </cfRule>
    <cfRule type="cellIs" dxfId="5" priority="17" operator="equal">
      <formula>0</formula>
    </cfRule>
    <cfRule type="cellIs" dxfId="4" priority="18" operator="equal">
      <formula>$AJ$46</formula>
    </cfRule>
    <cfRule type="cellIs" dxfId="3" priority="19" operator="equal">
      <formula>$AJ$46</formula>
    </cfRule>
    <cfRule type="cellIs" dxfId="2" priority="20" operator="equal">
      <formula>$AJ$42</formula>
    </cfRule>
    <cfRule type="cellIs" dxfId="1" priority="21" operator="equal">
      <formula>0</formula>
    </cfRule>
    <cfRule type="cellIs" dxfId="0" priority="22" operator="equal">
      <formula>$AU$56</formula>
    </cfRule>
  </conditionalFormatting>
  <dataValidations count="28">
    <dataValidation allowBlank="1" showInputMessage="1" showErrorMessage="1" promptTitle="Ecrire" prompt="Les choix de courses et les temps de récupération" sqref="AD37 AD50" xr:uid="{BB5570F4-E0D9-45F1-8EFD-01223D8F204F}"/>
    <dataValidation type="list" allowBlank="1" showInputMessage="1" showErrorMessage="1" sqref="AE3:AF3" xr:uid="{DCFA39D0-2DAE-4C90-9A3C-598FEDEF2C45}">
      <formula1>$AK$2:$AO$2</formula1>
    </dataValidation>
    <dataValidation type="list" allowBlank="1" showInputMessage="1" showErrorMessage="1" promptTitle="A compléter" sqref="AG3:AH3" xr:uid="{14DE1DAC-CD08-4FC0-9874-61D2E1926DA1}">
      <formula1>$AS$1:$AS$3</formula1>
    </dataValidation>
    <dataValidation type="list" allowBlank="1" showInputMessage="1" showErrorMessage="1" sqref="AD41 AD93 AD67 AD54 AD80" xr:uid="{F73AE2D2-7349-42ED-A367-E5ED32F2BD7A}">
      <formula1>$AL$39:$AL$44</formula1>
    </dataValidation>
    <dataValidation type="list" allowBlank="1" showInputMessage="1" showErrorMessage="1" promptTitle="Chaleur / Respiration" sqref="AD39 AD91 AD65 AD78 AD52" xr:uid="{543CE66C-2C7D-4406-B6E3-61E96E214194}">
      <formula1>$AL$33:$AL$37</formula1>
    </dataValidation>
    <dataValidation type="list" allowBlank="1" showInputMessage="1" showErrorMessage="1" sqref="AD32" xr:uid="{5B3EC9A3-350D-42C3-87A0-E5624269A61F}">
      <formula1>$AO$26:$CJ$26</formula1>
    </dataValidation>
    <dataValidation type="list" allowBlank="1" showInputMessage="1" showErrorMessage="1" sqref="AD31" xr:uid="{F2947185-AC5D-4D10-AA0B-7D44CFA52A5D}">
      <formula1>$AO$4:$BP$4</formula1>
    </dataValidation>
    <dataValidation type="list" allowBlank="1" showInputMessage="1" showErrorMessage="1" sqref="AE17 AG14 AG11 AG8" xr:uid="{2054BF9E-9115-40E7-ADF7-2A458A0CED2A}">
      <formula1>$AN$5:$AN$25</formula1>
    </dataValidation>
    <dataValidation type="list" allowBlank="1" showInputMessage="1" showErrorMessage="1" sqref="AD40 AD92 AD66 AD61 AD53 AD79" xr:uid="{57003BA8-1691-4772-AEFC-8CE1183893AE}">
      <formula1>$AK$46:$AK$51</formula1>
    </dataValidation>
    <dataValidation type="list" allowBlank="1" showInputMessage="1" showErrorMessage="1" sqref="AE61" xr:uid="{97CD322C-D5E9-4C97-B22C-655EBF85F971}">
      <formula1>$AK$33:$AK$39</formula1>
    </dataValidation>
    <dataValidation type="list" allowBlank="1" showInputMessage="1" showErrorMessage="1" sqref="AE79 AE92 AE53 AE66 AE40" xr:uid="{C0066226-719E-43E9-B8B8-EBACAA18E4FD}">
      <formula1>$AL$54:$AL$59</formula1>
    </dataValidation>
    <dataValidation type="list" allowBlank="1" showInputMessage="1" showErrorMessage="1" sqref="AE77 AE90 AE51 AE64 AE38" xr:uid="{19BEB7BF-59D8-4ADC-BBAD-CC4EDF2AD4B8}">
      <formula1>$AU$55:$AZ$55</formula1>
    </dataValidation>
    <dataValidation type="list" allowBlank="1" showInputMessage="1" showErrorMessage="1" sqref="AD42 AD94 AD68 AD81 AD55" xr:uid="{30A33531-0AAB-475D-9918-BBED9E49C9AE}">
      <formula1>$AK$40:$AK$45</formula1>
    </dataValidation>
    <dataValidation type="list" allowBlank="1" showInputMessage="1" showErrorMessage="1" sqref="AG45 AG97 AG71 AG84 AG58" xr:uid="{91FBF09C-8CC1-47F8-938E-66EA9066F95A}">
      <formula1>$AK$9:$AK$10</formula1>
    </dataValidation>
    <dataValidation type="list" allowBlank="1" showInputMessage="1" showErrorMessage="1" sqref="AF48 AG75 AG49 AG62 AG88 AG36:AH37" xr:uid="{421BB664-557F-4A74-A9B8-8D483C0D6911}">
      <formula1>$AJ$15:$AJ$19</formula1>
    </dataValidation>
    <dataValidation type="list" allowBlank="1" showInputMessage="1" showErrorMessage="1" sqref="AE42 AE94 AE55 AE68 AE81" xr:uid="{9A8F6D5C-683A-4E69-B67C-E2CB63E4D0FB}">
      <formula1>$AL$67:$AL$71</formula1>
    </dataValidation>
    <dataValidation type="list" allowBlank="1" showInputMessage="1" showErrorMessage="1" sqref="AD3" xr:uid="{1C304892-3C31-4227-8487-C099B336B695}">
      <formula1>INDIRECT($AC$3)</formula1>
    </dataValidation>
    <dataValidation allowBlank="1" showInputMessage="1" showErrorMessage="1" promptTitle="double clic" prompt="Ecrire l'enchaînement des différentes courses (choisies) entrecoupé de récupérations actives" sqref="AD49 AD36 AD75 AD62 AD88" xr:uid="{C0B2255C-C394-4E34-B7ED-BD07E08D0EAC}"/>
    <dataValidation type="list" allowBlank="1" showInputMessage="1" showErrorMessage="1" sqref="CP25:CP26" xr:uid="{99144D5A-C5C2-49BA-B057-A23AD787E0AD}">
      <formula1>$CL$4:$CL$54</formula1>
    </dataValidation>
    <dataValidation type="list" allowBlank="1" showInputMessage="1" showErrorMessage="1" promptTitle="ici" prompt="Choisir la distance réalisée dans la liste" sqref="CP24" xr:uid="{DF6A2679-8EDE-4168-87F8-AA318774CB62}">
      <formula1>$CL$4:$CL$54</formula1>
    </dataValidation>
    <dataValidation allowBlank="1" showInputMessage="1" showErrorMessage="1" promptTitle="double clic" prompt="Analyse de l'enchaînement de mes courses et voie(s) de progression" sqref="AD43 AD56 AD82 AD69 AD95" xr:uid="{75B620EB-7475-4005-8B78-2743ACAC34A4}"/>
    <dataValidation allowBlank="1" showInputMessage="1" showErrorMessage="1" promptTitle="ici" prompt="Ecrire l'enchaînement des différentes courses (choisies) entrecoupé de récupérations actives" sqref="AD48" xr:uid="{480020AB-32E3-42D9-87CE-22BB191AA987}"/>
    <dataValidation type="list" allowBlank="1" showInputMessage="1" showErrorMessage="1" sqref="CQ23 CQ27" xr:uid="{F173D77C-530D-4814-AB45-D390740A464C}">
      <formula1>$AS$19:$AY$19</formula1>
    </dataValidation>
    <dataValidation type="list" allowBlank="1" showInputMessage="1" showErrorMessage="1" promptTitle="ici" prompt="choisir la distance réalisée dans la liste" sqref="CP23 CP27" xr:uid="{1A476780-B5B5-48D5-87F1-1A528CAF04E3}">
      <formula1>$CK$4:$CK$31</formula1>
    </dataValidation>
    <dataValidation type="list" allowBlank="1" showInputMessage="1" showErrorMessage="1" promptTitle="ici" prompt="Choisir qui observe_x000a_Quel coureur observe ?" sqref="CP15" xr:uid="{E863FB65-6CA6-4598-B73C-D6B9D69000C5}">
      <formula1>$CP$16:$CP$20</formula1>
    </dataValidation>
    <dataValidation allowBlank="1" showInputMessage="1" showErrorMessage="1" promptTitle="ici" prompt="écrire les sensations éprouvées et la fréquence cardiaque en fin de série(s)" sqref="AD14 AD11" xr:uid="{A2F7CD87-151C-4337-9825-E8530BC91CDF}"/>
    <dataValidation allowBlank="1" showInputMessage="1" showErrorMessage="1" promptTitle="ici" prompt="écrire les sensations éprouvées lors de la leçon" sqref="AD8" xr:uid="{3C31FD97-3F30-48CD-B5CC-9DE43D22A59B}"/>
    <dataValidation allowBlank="1" showInputMessage="1" showErrorMessage="1" promptTitle="ici" prompt="Bilan de la leçon précédente et objectif(s)" sqref="AD47:AE47 AD60:AE60 AD86:AE87 AD73:AE73 AD99:AE100" xr:uid="{CD76C19E-E2EE-4446-962D-AAF5F2AF0741}"/>
  </dataValidations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40E5C21-57B1-4422-BA8C-9D998907E1FB}">
          <x14:formula1>
            <xm:f>Parametres!$A$1:$I$1</xm:f>
          </x14:formula1>
          <xm:sqref>AC3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44DCE-9870-458A-BB44-375F4C340DCD}">
  <sheetPr>
    <tabColor rgb="FFFFC000"/>
  </sheetPr>
  <dimension ref="A1:AO236"/>
  <sheetViews>
    <sheetView showGridLines="0" topLeftCell="AB1" zoomScale="80" zoomScaleNormal="80" workbookViewId="0">
      <selection activeCell="AG7" sqref="AG7"/>
    </sheetView>
  </sheetViews>
  <sheetFormatPr baseColWidth="10" defaultColWidth="0" defaultRowHeight="15" x14ac:dyDescent="0.25"/>
  <cols>
    <col min="1" max="1" width="3" style="1" hidden="1" customWidth="1"/>
    <col min="2" max="2" width="45.42578125" style="1" hidden="1" customWidth="1"/>
    <col min="3" max="7" width="28.7109375" style="1" hidden="1" customWidth="1"/>
    <col min="8" max="27" width="0" style="1" hidden="1" customWidth="1"/>
    <col min="28" max="28" width="2.7109375" style="1" customWidth="1"/>
    <col min="29" max="34" width="25.7109375" style="1" customWidth="1"/>
    <col min="35" max="35" width="11.42578125" style="1" customWidth="1"/>
    <col min="36" max="41" width="0" style="1" hidden="1" customWidth="1"/>
    <col min="42" max="16384" width="11.42578125" style="1" hidden="1"/>
  </cols>
  <sheetData>
    <row r="1" spans="1:41" ht="15.75" thickBot="1" x14ac:dyDescent="0.3">
      <c r="AB1" s="140"/>
      <c r="AC1" s="140"/>
      <c r="AD1" s="140"/>
      <c r="AE1" s="140"/>
      <c r="AF1" s="140"/>
      <c r="AG1" s="140"/>
      <c r="AH1" s="140"/>
      <c r="AI1" s="140"/>
      <c r="AK1" s="5"/>
      <c r="AL1" s="5"/>
    </row>
    <row r="2" spans="1:41" ht="35.1" customHeight="1" thickBot="1" x14ac:dyDescent="0.3">
      <c r="A2" s="2"/>
      <c r="AB2" s="140"/>
      <c r="AC2" s="251" t="s">
        <v>164</v>
      </c>
      <c r="AD2" s="252"/>
      <c r="AE2" s="252"/>
      <c r="AF2" s="252"/>
      <c r="AG2" s="252"/>
      <c r="AH2" s="253"/>
      <c r="AI2" s="141"/>
      <c r="AJ2" s="2"/>
      <c r="AK2" s="11"/>
      <c r="AL2" s="11"/>
      <c r="AM2" s="2"/>
      <c r="AN2" s="2"/>
      <c r="AO2" s="2"/>
    </row>
    <row r="3" spans="1:41" ht="35.1" customHeight="1" thickBot="1" x14ac:dyDescent="0.3">
      <c r="AB3" s="140"/>
      <c r="AC3" s="254"/>
      <c r="AD3" s="254"/>
      <c r="AE3" s="254"/>
      <c r="AF3" s="254"/>
      <c r="AG3" s="254"/>
      <c r="AH3" s="254"/>
      <c r="AI3" s="140"/>
      <c r="AK3" s="5"/>
      <c r="AL3" s="5"/>
    </row>
    <row r="4" spans="1:41" ht="35.1" customHeight="1" thickBot="1" x14ac:dyDescent="0.3">
      <c r="AB4" s="140"/>
      <c r="AC4" s="140"/>
      <c r="AD4" s="140"/>
      <c r="AE4" s="4" t="s">
        <v>72</v>
      </c>
      <c r="AF4" s="166" t="s">
        <v>69</v>
      </c>
      <c r="AG4" s="140"/>
      <c r="AH4" s="140"/>
      <c r="AI4" s="140"/>
      <c r="AK4" s="5"/>
      <c r="AL4" s="5"/>
      <c r="AM4" s="3" t="s">
        <v>73</v>
      </c>
      <c r="AN4" s="3"/>
    </row>
    <row r="5" spans="1:41" ht="35.1" customHeight="1" thickBot="1" x14ac:dyDescent="0.3">
      <c r="AB5" s="140"/>
      <c r="AC5" s="140"/>
      <c r="AD5" s="140"/>
      <c r="AE5" s="140"/>
      <c r="AF5" s="140"/>
      <c r="AG5" s="140"/>
      <c r="AH5" s="140"/>
      <c r="AI5" s="140"/>
      <c r="AK5" s="5"/>
      <c r="AL5" s="5"/>
      <c r="AM5" s="3" t="s">
        <v>74</v>
      </c>
      <c r="AN5" s="3"/>
    </row>
    <row r="6" spans="1:41" ht="57.75" customHeight="1" thickBot="1" x14ac:dyDescent="0.3">
      <c r="AB6" s="140"/>
      <c r="AC6" s="143" t="s">
        <v>70</v>
      </c>
      <c r="AD6" s="144" t="s">
        <v>112</v>
      </c>
      <c r="AE6" s="145" t="s">
        <v>113</v>
      </c>
      <c r="AF6" s="145" t="s">
        <v>114</v>
      </c>
      <c r="AG6" s="146" t="s">
        <v>115</v>
      </c>
      <c r="AH6" s="143" t="s">
        <v>98</v>
      </c>
      <c r="AI6" s="140"/>
      <c r="AK6" s="5">
        <v>303</v>
      </c>
      <c r="AL6" s="5"/>
      <c r="AM6" s="3" t="s">
        <v>75</v>
      </c>
      <c r="AN6" s="3"/>
    </row>
    <row r="7" spans="1:41" ht="39.950000000000003" customHeight="1" thickBot="1" x14ac:dyDescent="0.3">
      <c r="AB7" s="140"/>
      <c r="AC7" s="147" t="str">
        <f>'Coureur 1'!AD3</f>
        <v>Elève 2</v>
      </c>
      <c r="AD7" s="167"/>
      <c r="AE7" s="167"/>
      <c r="AF7" s="167"/>
      <c r="AG7" s="167"/>
      <c r="AH7" s="147">
        <f>AD7+AE7+AG7</f>
        <v>0</v>
      </c>
      <c r="AI7" s="140"/>
      <c r="AK7" s="5">
        <v>302</v>
      </c>
      <c r="AL7" s="5"/>
      <c r="AM7" s="3" t="s">
        <v>76</v>
      </c>
      <c r="AN7" s="3"/>
    </row>
    <row r="8" spans="1:41" ht="39.950000000000003" customHeight="1" thickBot="1" x14ac:dyDescent="0.3">
      <c r="AB8" s="140"/>
      <c r="AC8" s="147" t="str">
        <f>'Coureur 2'!AD3</f>
        <v>Elève 2</v>
      </c>
      <c r="AD8" s="167"/>
      <c r="AE8" s="167"/>
      <c r="AF8" s="167"/>
      <c r="AG8" s="167"/>
      <c r="AH8" s="147">
        <f>AD8+AE8+AG8</f>
        <v>0</v>
      </c>
      <c r="AI8" s="140"/>
      <c r="AK8" s="5">
        <v>301</v>
      </c>
      <c r="AL8" s="5"/>
      <c r="AM8" s="3" t="s">
        <v>77</v>
      </c>
      <c r="AN8" s="3"/>
    </row>
    <row r="9" spans="1:41" ht="39.950000000000003" customHeight="1" thickBot="1" x14ac:dyDescent="0.3">
      <c r="AB9" s="140"/>
      <c r="AC9" s="147">
        <f>'Coureur 3'!AD3</f>
        <v>0</v>
      </c>
      <c r="AD9" s="167"/>
      <c r="AE9" s="167"/>
      <c r="AF9" s="167"/>
      <c r="AG9" s="167"/>
      <c r="AH9" s="147">
        <f>AD9+AE9+AG9</f>
        <v>0</v>
      </c>
      <c r="AI9" s="140"/>
      <c r="AK9" s="5">
        <v>300</v>
      </c>
      <c r="AL9" s="5"/>
      <c r="AM9" s="3" t="s">
        <v>78</v>
      </c>
      <c r="AN9" s="3"/>
    </row>
    <row r="10" spans="1:41" ht="39.950000000000003" customHeight="1" thickBot="1" x14ac:dyDescent="0.3">
      <c r="AB10" s="140"/>
      <c r="AC10" s="147">
        <f>'Coureur 4'!AD3</f>
        <v>0</v>
      </c>
      <c r="AD10" s="167"/>
      <c r="AE10" s="167"/>
      <c r="AF10" s="167"/>
      <c r="AG10" s="167"/>
      <c r="AH10" s="147">
        <f>AD10+AE10+AG10</f>
        <v>0</v>
      </c>
      <c r="AI10" s="140"/>
      <c r="AK10" s="5">
        <v>203</v>
      </c>
      <c r="AL10" s="5"/>
      <c r="AM10" s="3" t="s">
        <v>79</v>
      </c>
      <c r="AN10" s="3"/>
    </row>
    <row r="11" spans="1:41" ht="49.5" customHeight="1" thickBot="1" x14ac:dyDescent="0.3">
      <c r="AB11" s="140"/>
      <c r="AC11" s="142"/>
      <c r="AD11" s="142"/>
      <c r="AE11" s="142"/>
      <c r="AF11" s="142"/>
      <c r="AG11" s="148" t="s">
        <v>71</v>
      </c>
      <c r="AH11" s="149">
        <f>IF(ISBLANK(AC10),(AH7+AH8+AH9)*4/3,((AH7+AH8+AH9+AH10)))</f>
        <v>0</v>
      </c>
      <c r="AI11" s="140"/>
      <c r="AK11" s="5">
        <v>202</v>
      </c>
      <c r="AL11" s="5"/>
      <c r="AM11" s="3" t="s">
        <v>80</v>
      </c>
      <c r="AN11" s="3"/>
    </row>
    <row r="12" spans="1:41" ht="35.1" customHeight="1" x14ac:dyDescent="0.25">
      <c r="AB12" s="140"/>
      <c r="AC12" s="140"/>
      <c r="AD12" s="140"/>
      <c r="AE12" s="140"/>
      <c r="AF12" s="140"/>
      <c r="AG12" s="140"/>
      <c r="AH12" s="140"/>
      <c r="AI12" s="140"/>
      <c r="AK12" s="5">
        <v>201</v>
      </c>
      <c r="AL12" s="5"/>
      <c r="AM12" s="3"/>
      <c r="AN12" s="3"/>
    </row>
    <row r="13" spans="1:41" ht="35.1" customHeight="1" x14ac:dyDescent="0.25">
      <c r="AB13" s="140"/>
      <c r="AC13" s="140"/>
      <c r="AD13" s="140"/>
      <c r="AE13" s="140"/>
      <c r="AF13" s="140"/>
      <c r="AG13" s="140"/>
      <c r="AH13" s="140"/>
      <c r="AI13" s="140"/>
      <c r="AK13" s="5">
        <v>200</v>
      </c>
      <c r="AL13" s="5"/>
      <c r="AM13" s="3"/>
      <c r="AN13" s="3"/>
    </row>
    <row r="14" spans="1:41" ht="35.1" customHeight="1" x14ac:dyDescent="0.25">
      <c r="AK14" s="5">
        <v>103</v>
      </c>
      <c r="AL14" s="5"/>
      <c r="AM14" s="3"/>
      <c r="AN14" s="3"/>
    </row>
    <row r="15" spans="1:41" ht="35.1" customHeight="1" x14ac:dyDescent="0.25">
      <c r="AK15" s="5">
        <v>102</v>
      </c>
      <c r="AL15" s="5"/>
      <c r="AM15" s="3"/>
      <c r="AN15" s="3"/>
    </row>
    <row r="16" spans="1:41" ht="35.1" customHeight="1" x14ac:dyDescent="0.25">
      <c r="AK16" s="5">
        <v>101</v>
      </c>
      <c r="AL16" s="5"/>
      <c r="AM16" s="3"/>
      <c r="AN16" s="3"/>
    </row>
    <row r="17" spans="37:40" ht="35.1" customHeight="1" x14ac:dyDescent="0.25">
      <c r="AK17" s="5">
        <v>100</v>
      </c>
      <c r="AL17" s="5"/>
      <c r="AM17" s="3"/>
      <c r="AN17" s="3"/>
    </row>
    <row r="18" spans="37:40" ht="35.1" customHeight="1" x14ac:dyDescent="0.25">
      <c r="AK18" s="5">
        <v>53</v>
      </c>
      <c r="AL18" s="5"/>
      <c r="AM18" s="3"/>
      <c r="AN18" s="3"/>
    </row>
    <row r="19" spans="37:40" ht="35.1" customHeight="1" x14ac:dyDescent="0.25">
      <c r="AK19" s="5">
        <v>52</v>
      </c>
      <c r="AL19" s="5"/>
      <c r="AM19" s="3"/>
      <c r="AN19" s="3"/>
    </row>
    <row r="20" spans="37:40" ht="35.1" customHeight="1" x14ac:dyDescent="0.25">
      <c r="AK20" s="5">
        <v>51</v>
      </c>
      <c r="AL20" s="5"/>
      <c r="AM20" s="3"/>
      <c r="AN20" s="3"/>
    </row>
    <row r="21" spans="37:40" ht="35.1" customHeight="1" x14ac:dyDescent="0.25">
      <c r="AK21" s="5">
        <v>50</v>
      </c>
      <c r="AL21" s="5"/>
      <c r="AM21" s="3"/>
      <c r="AN21" s="3"/>
    </row>
    <row r="22" spans="37:40" ht="35.1" customHeight="1" x14ac:dyDescent="0.25">
      <c r="AK22" s="5">
        <v>43</v>
      </c>
      <c r="AL22" s="5"/>
      <c r="AM22" s="3"/>
      <c r="AN22" s="3"/>
    </row>
    <row r="23" spans="37:40" ht="35.1" customHeight="1" x14ac:dyDescent="0.25">
      <c r="AK23" s="5">
        <v>42</v>
      </c>
      <c r="AL23" s="5"/>
      <c r="AM23" s="3"/>
      <c r="AN23" s="3"/>
    </row>
    <row r="24" spans="37:40" ht="35.1" customHeight="1" x14ac:dyDescent="0.25">
      <c r="AK24" s="5">
        <v>41</v>
      </c>
      <c r="AL24" s="5"/>
      <c r="AM24" s="3"/>
      <c r="AN24" s="3"/>
    </row>
    <row r="25" spans="37:40" ht="35.1" customHeight="1" x14ac:dyDescent="0.25">
      <c r="AK25" s="5">
        <v>40</v>
      </c>
      <c r="AL25" s="5"/>
      <c r="AM25" s="3"/>
      <c r="AN25" s="3"/>
    </row>
    <row r="26" spans="37:40" ht="35.1" customHeight="1" x14ac:dyDescent="0.25">
      <c r="AK26" s="5">
        <v>33</v>
      </c>
      <c r="AL26" s="5"/>
    </row>
    <row r="27" spans="37:40" ht="35.1" customHeight="1" x14ac:dyDescent="0.25">
      <c r="AK27" s="5">
        <v>32</v>
      </c>
      <c r="AL27" s="5"/>
    </row>
    <row r="28" spans="37:40" ht="35.1" customHeight="1" x14ac:dyDescent="0.25">
      <c r="AK28" s="5">
        <v>31</v>
      </c>
      <c r="AL28" s="5"/>
    </row>
    <row r="29" spans="37:40" ht="35.1" customHeight="1" x14ac:dyDescent="0.25">
      <c r="AK29" s="5">
        <v>30</v>
      </c>
      <c r="AL29" s="5"/>
    </row>
    <row r="30" spans="37:40" x14ac:dyDescent="0.25">
      <c r="AK30" s="5">
        <v>20</v>
      </c>
      <c r="AL30" s="5"/>
    </row>
    <row r="31" spans="37:40" x14ac:dyDescent="0.25">
      <c r="AK31" s="5">
        <v>10</v>
      </c>
      <c r="AL31" s="5"/>
    </row>
    <row r="32" spans="37:40" x14ac:dyDescent="0.25">
      <c r="AK32" s="5">
        <v>0</v>
      </c>
      <c r="AL32" s="5"/>
    </row>
    <row r="33" spans="37:38" x14ac:dyDescent="0.25">
      <c r="AK33" s="5"/>
      <c r="AL33" s="5"/>
    </row>
    <row r="34" spans="37:38" x14ac:dyDescent="0.25">
      <c r="AK34" s="5"/>
      <c r="AL34" s="5"/>
    </row>
    <row r="35" spans="37:38" x14ac:dyDescent="0.25">
      <c r="AK35" s="5"/>
      <c r="AL35" s="5"/>
    </row>
    <row r="36" spans="37:38" x14ac:dyDescent="0.25">
      <c r="AK36" s="5"/>
      <c r="AL36" s="5"/>
    </row>
    <row r="37" spans="37:38" x14ac:dyDescent="0.25">
      <c r="AK37" s="5"/>
      <c r="AL37" s="5"/>
    </row>
    <row r="38" spans="37:38" x14ac:dyDescent="0.25">
      <c r="AK38" s="5"/>
      <c r="AL38" s="5"/>
    </row>
    <row r="39" spans="37:38" x14ac:dyDescent="0.25">
      <c r="AK39" s="5"/>
      <c r="AL39" s="5"/>
    </row>
    <row r="40" spans="37:38" x14ac:dyDescent="0.25">
      <c r="AK40" s="5"/>
      <c r="AL40" s="5"/>
    </row>
    <row r="41" spans="37:38" x14ac:dyDescent="0.25">
      <c r="AK41" s="5"/>
      <c r="AL41" s="5"/>
    </row>
    <row r="42" spans="37:38" x14ac:dyDescent="0.25">
      <c r="AK42" s="5"/>
      <c r="AL42" s="5"/>
    </row>
    <row r="43" spans="37:38" x14ac:dyDescent="0.25">
      <c r="AK43" s="5"/>
      <c r="AL43" s="5"/>
    </row>
    <row r="44" spans="37:38" x14ac:dyDescent="0.25">
      <c r="AK44" s="5"/>
      <c r="AL44" s="5"/>
    </row>
    <row r="45" spans="37:38" x14ac:dyDescent="0.25">
      <c r="AK45" s="5"/>
      <c r="AL45" s="5"/>
    </row>
    <row r="46" spans="37:38" x14ac:dyDescent="0.25">
      <c r="AK46" s="5"/>
      <c r="AL46" s="5"/>
    </row>
    <row r="47" spans="37:38" x14ac:dyDescent="0.25">
      <c r="AK47" s="5"/>
      <c r="AL47" s="5"/>
    </row>
    <row r="48" spans="37:38" x14ac:dyDescent="0.25">
      <c r="AK48" s="5"/>
      <c r="AL48" s="5"/>
    </row>
    <row r="49" spans="37:38" x14ac:dyDescent="0.25">
      <c r="AK49" s="5"/>
      <c r="AL49" s="5"/>
    </row>
    <row r="50" spans="37:38" x14ac:dyDescent="0.25">
      <c r="AK50" s="5"/>
      <c r="AL50" s="5"/>
    </row>
    <row r="51" spans="37:38" x14ac:dyDescent="0.25">
      <c r="AK51" s="5"/>
      <c r="AL51" s="5"/>
    </row>
    <row r="52" spans="37:38" x14ac:dyDescent="0.25">
      <c r="AK52" s="5"/>
      <c r="AL52" s="5"/>
    </row>
    <row r="53" spans="37:38" x14ac:dyDescent="0.25">
      <c r="AK53" s="5"/>
      <c r="AL53" s="5"/>
    </row>
    <row r="54" spans="37:38" x14ac:dyDescent="0.25">
      <c r="AK54" s="5"/>
      <c r="AL54" s="5"/>
    </row>
    <row r="55" spans="37:38" x14ac:dyDescent="0.25">
      <c r="AK55" s="5"/>
      <c r="AL55" s="5"/>
    </row>
    <row r="56" spans="37:38" x14ac:dyDescent="0.25">
      <c r="AK56" s="5"/>
      <c r="AL56" s="5"/>
    </row>
    <row r="57" spans="37:38" x14ac:dyDescent="0.25">
      <c r="AK57" s="5"/>
      <c r="AL57" s="5"/>
    </row>
    <row r="58" spans="37:38" x14ac:dyDescent="0.25">
      <c r="AK58" s="5"/>
      <c r="AL58" s="5"/>
    </row>
    <row r="59" spans="37:38" x14ac:dyDescent="0.25">
      <c r="AK59" s="5"/>
      <c r="AL59" s="5"/>
    </row>
    <row r="60" spans="37:38" x14ac:dyDescent="0.25">
      <c r="AK60" s="5"/>
      <c r="AL60" s="5"/>
    </row>
    <row r="61" spans="37:38" x14ac:dyDescent="0.25">
      <c r="AK61" s="5"/>
      <c r="AL61" s="5"/>
    </row>
    <row r="62" spans="37:38" x14ac:dyDescent="0.25">
      <c r="AK62" s="5"/>
      <c r="AL62" s="5"/>
    </row>
    <row r="63" spans="37:38" x14ac:dyDescent="0.25">
      <c r="AK63" s="5"/>
      <c r="AL63" s="5"/>
    </row>
    <row r="64" spans="37:38" x14ac:dyDescent="0.25">
      <c r="AK64" s="5"/>
      <c r="AL64" s="5"/>
    </row>
    <row r="65" spans="37:38" x14ac:dyDescent="0.25">
      <c r="AK65" s="5"/>
      <c r="AL65" s="5"/>
    </row>
    <row r="66" spans="37:38" x14ac:dyDescent="0.25">
      <c r="AK66" s="5"/>
      <c r="AL66" s="5"/>
    </row>
    <row r="67" spans="37:38" x14ac:dyDescent="0.25">
      <c r="AK67" s="5"/>
      <c r="AL67" s="5"/>
    </row>
    <row r="68" spans="37:38" x14ac:dyDescent="0.25">
      <c r="AK68" s="5"/>
      <c r="AL68" s="5"/>
    </row>
    <row r="69" spans="37:38" x14ac:dyDescent="0.25">
      <c r="AK69" s="5"/>
      <c r="AL69" s="5"/>
    </row>
    <row r="70" spans="37:38" x14ac:dyDescent="0.25">
      <c r="AK70" s="5"/>
      <c r="AL70" s="5"/>
    </row>
    <row r="71" spans="37:38" x14ac:dyDescent="0.25">
      <c r="AK71" s="5"/>
      <c r="AL71" s="5"/>
    </row>
    <row r="72" spans="37:38" x14ac:dyDescent="0.25">
      <c r="AK72" s="5"/>
      <c r="AL72" s="5"/>
    </row>
    <row r="73" spans="37:38" x14ac:dyDescent="0.25">
      <c r="AK73" s="5"/>
      <c r="AL73" s="5"/>
    </row>
    <row r="74" spans="37:38" x14ac:dyDescent="0.25">
      <c r="AK74" s="5"/>
      <c r="AL74" s="5"/>
    </row>
    <row r="75" spans="37:38" x14ac:dyDescent="0.25">
      <c r="AK75" s="5"/>
      <c r="AL75" s="5"/>
    </row>
    <row r="76" spans="37:38" x14ac:dyDescent="0.25">
      <c r="AK76" s="5"/>
      <c r="AL76" s="5"/>
    </row>
    <row r="77" spans="37:38" x14ac:dyDescent="0.25">
      <c r="AK77" s="5"/>
      <c r="AL77" s="5"/>
    </row>
    <row r="78" spans="37:38" x14ac:dyDescent="0.25">
      <c r="AK78" s="5"/>
      <c r="AL78" s="5"/>
    </row>
    <row r="79" spans="37:38" x14ac:dyDescent="0.25">
      <c r="AK79" s="5"/>
      <c r="AL79" s="5"/>
    </row>
    <row r="80" spans="37:38" x14ac:dyDescent="0.25">
      <c r="AK80" s="5"/>
      <c r="AL80" s="5"/>
    </row>
    <row r="81" spans="37:38" x14ac:dyDescent="0.25">
      <c r="AK81" s="5"/>
      <c r="AL81" s="5"/>
    </row>
    <row r="82" spans="37:38" x14ac:dyDescent="0.25">
      <c r="AK82" s="5"/>
      <c r="AL82" s="5"/>
    </row>
    <row r="83" spans="37:38" x14ac:dyDescent="0.25">
      <c r="AK83" s="5"/>
      <c r="AL83" s="5"/>
    </row>
    <row r="84" spans="37:38" x14ac:dyDescent="0.25">
      <c r="AK84" s="5"/>
      <c r="AL84" s="5"/>
    </row>
    <row r="85" spans="37:38" x14ac:dyDescent="0.25">
      <c r="AK85" s="5"/>
      <c r="AL85" s="5"/>
    </row>
    <row r="86" spans="37:38" x14ac:dyDescent="0.25">
      <c r="AK86" s="5"/>
      <c r="AL86" s="5"/>
    </row>
    <row r="87" spans="37:38" x14ac:dyDescent="0.25">
      <c r="AK87" s="5"/>
      <c r="AL87" s="5"/>
    </row>
    <row r="88" spans="37:38" x14ac:dyDescent="0.25">
      <c r="AK88" s="5"/>
      <c r="AL88" s="5"/>
    </row>
    <row r="89" spans="37:38" x14ac:dyDescent="0.25">
      <c r="AK89" s="5"/>
      <c r="AL89" s="5"/>
    </row>
    <row r="90" spans="37:38" x14ac:dyDescent="0.25">
      <c r="AK90" s="5"/>
      <c r="AL90" s="5"/>
    </row>
    <row r="91" spans="37:38" x14ac:dyDescent="0.25">
      <c r="AK91" s="5"/>
      <c r="AL91" s="5"/>
    </row>
    <row r="92" spans="37:38" x14ac:dyDescent="0.25">
      <c r="AK92" s="5"/>
      <c r="AL92" s="5"/>
    </row>
    <row r="93" spans="37:38" x14ac:dyDescent="0.25">
      <c r="AK93" s="5"/>
      <c r="AL93" s="5"/>
    </row>
    <row r="94" spans="37:38" x14ac:dyDescent="0.25">
      <c r="AK94" s="5"/>
      <c r="AL94" s="5"/>
    </row>
    <row r="95" spans="37:38" x14ac:dyDescent="0.25">
      <c r="AK95" s="5"/>
      <c r="AL95" s="5"/>
    </row>
    <row r="96" spans="37:38" x14ac:dyDescent="0.25">
      <c r="AK96" s="5"/>
      <c r="AL96" s="5"/>
    </row>
    <row r="97" spans="37:38" x14ac:dyDescent="0.25">
      <c r="AK97" s="5"/>
      <c r="AL97" s="5"/>
    </row>
    <row r="98" spans="37:38" x14ac:dyDescent="0.25">
      <c r="AK98" s="5"/>
      <c r="AL98" s="5"/>
    </row>
    <row r="99" spans="37:38" x14ac:dyDescent="0.25">
      <c r="AK99" s="5"/>
      <c r="AL99" s="5"/>
    </row>
    <row r="100" spans="37:38" x14ac:dyDescent="0.25">
      <c r="AK100" s="5"/>
      <c r="AL100" s="5"/>
    </row>
    <row r="101" spans="37:38" x14ac:dyDescent="0.25">
      <c r="AK101" s="5"/>
      <c r="AL101" s="5"/>
    </row>
    <row r="102" spans="37:38" x14ac:dyDescent="0.25">
      <c r="AK102" s="5"/>
      <c r="AL102" s="5"/>
    </row>
    <row r="103" spans="37:38" x14ac:dyDescent="0.25">
      <c r="AK103" s="5"/>
      <c r="AL103" s="5"/>
    </row>
    <row r="104" spans="37:38" x14ac:dyDescent="0.25">
      <c r="AK104" s="5"/>
      <c r="AL104" s="5"/>
    </row>
    <row r="105" spans="37:38" x14ac:dyDescent="0.25">
      <c r="AK105" s="5"/>
      <c r="AL105" s="5"/>
    </row>
    <row r="106" spans="37:38" x14ac:dyDescent="0.25">
      <c r="AK106" s="5"/>
      <c r="AL106" s="5"/>
    </row>
    <row r="107" spans="37:38" x14ac:dyDescent="0.25">
      <c r="AK107" s="5"/>
      <c r="AL107" s="5"/>
    </row>
    <row r="108" spans="37:38" x14ac:dyDescent="0.25">
      <c r="AK108" s="5"/>
      <c r="AL108" s="5"/>
    </row>
    <row r="109" spans="37:38" x14ac:dyDescent="0.25">
      <c r="AK109" s="5"/>
      <c r="AL109" s="5"/>
    </row>
    <row r="110" spans="37:38" x14ac:dyDescent="0.25">
      <c r="AK110" s="5"/>
      <c r="AL110" s="5"/>
    </row>
    <row r="111" spans="37:38" x14ac:dyDescent="0.25">
      <c r="AK111" s="5"/>
      <c r="AL111" s="5"/>
    </row>
    <row r="112" spans="37:38" x14ac:dyDescent="0.25">
      <c r="AK112" s="5"/>
      <c r="AL112" s="5"/>
    </row>
    <row r="113" spans="37:38" x14ac:dyDescent="0.25">
      <c r="AK113" s="5"/>
      <c r="AL113" s="5"/>
    </row>
    <row r="114" spans="37:38" x14ac:dyDescent="0.25">
      <c r="AK114" s="5"/>
      <c r="AL114" s="5"/>
    </row>
    <row r="115" spans="37:38" x14ac:dyDescent="0.25">
      <c r="AK115" s="5"/>
      <c r="AL115" s="5"/>
    </row>
    <row r="116" spans="37:38" x14ac:dyDescent="0.25">
      <c r="AK116" s="5"/>
      <c r="AL116" s="5"/>
    </row>
    <row r="117" spans="37:38" x14ac:dyDescent="0.25">
      <c r="AK117" s="5"/>
      <c r="AL117" s="5"/>
    </row>
    <row r="118" spans="37:38" x14ac:dyDescent="0.25">
      <c r="AK118" s="5"/>
      <c r="AL118" s="5"/>
    </row>
    <row r="119" spans="37:38" x14ac:dyDescent="0.25">
      <c r="AK119" s="5"/>
      <c r="AL119" s="5"/>
    </row>
    <row r="120" spans="37:38" x14ac:dyDescent="0.25">
      <c r="AK120" s="5"/>
      <c r="AL120" s="5"/>
    </row>
    <row r="121" spans="37:38" x14ac:dyDescent="0.25">
      <c r="AK121" s="5"/>
      <c r="AL121" s="5"/>
    </row>
    <row r="122" spans="37:38" x14ac:dyDescent="0.25">
      <c r="AK122" s="5"/>
      <c r="AL122" s="5"/>
    </row>
    <row r="123" spans="37:38" x14ac:dyDescent="0.25">
      <c r="AK123" s="5"/>
      <c r="AL123" s="5"/>
    </row>
    <row r="124" spans="37:38" x14ac:dyDescent="0.25">
      <c r="AK124" s="5"/>
      <c r="AL124" s="5"/>
    </row>
    <row r="125" spans="37:38" x14ac:dyDescent="0.25">
      <c r="AK125" s="5"/>
      <c r="AL125" s="5"/>
    </row>
    <row r="126" spans="37:38" x14ac:dyDescent="0.25">
      <c r="AK126" s="5"/>
      <c r="AL126" s="5"/>
    </row>
    <row r="127" spans="37:38" x14ac:dyDescent="0.25">
      <c r="AK127" s="5"/>
      <c r="AL127" s="5"/>
    </row>
    <row r="128" spans="37:38" x14ac:dyDescent="0.25">
      <c r="AK128" s="5"/>
      <c r="AL128" s="5"/>
    </row>
    <row r="129" spans="37:38" x14ac:dyDescent="0.25">
      <c r="AK129" s="5"/>
      <c r="AL129" s="5"/>
    </row>
    <row r="130" spans="37:38" x14ac:dyDescent="0.25">
      <c r="AK130" s="5"/>
      <c r="AL130" s="5"/>
    </row>
    <row r="131" spans="37:38" x14ac:dyDescent="0.25">
      <c r="AK131" s="5"/>
      <c r="AL131" s="5"/>
    </row>
    <row r="132" spans="37:38" x14ac:dyDescent="0.25">
      <c r="AK132" s="5"/>
      <c r="AL132" s="5"/>
    </row>
    <row r="133" spans="37:38" x14ac:dyDescent="0.25">
      <c r="AK133" s="5"/>
      <c r="AL133" s="5"/>
    </row>
    <row r="134" spans="37:38" x14ac:dyDescent="0.25">
      <c r="AK134" s="5"/>
      <c r="AL134" s="5"/>
    </row>
    <row r="135" spans="37:38" x14ac:dyDescent="0.25">
      <c r="AK135" s="5"/>
      <c r="AL135" s="5"/>
    </row>
    <row r="136" spans="37:38" x14ac:dyDescent="0.25">
      <c r="AK136" s="5"/>
      <c r="AL136" s="5"/>
    </row>
    <row r="137" spans="37:38" x14ac:dyDescent="0.25">
      <c r="AK137" s="5"/>
      <c r="AL137" s="5"/>
    </row>
    <row r="138" spans="37:38" x14ac:dyDescent="0.25">
      <c r="AK138" s="5"/>
      <c r="AL138" s="5"/>
    </row>
    <row r="139" spans="37:38" x14ac:dyDescent="0.25">
      <c r="AK139" s="5"/>
      <c r="AL139" s="5"/>
    </row>
    <row r="140" spans="37:38" x14ac:dyDescent="0.25">
      <c r="AK140" s="5"/>
      <c r="AL140" s="5"/>
    </row>
    <row r="141" spans="37:38" x14ac:dyDescent="0.25">
      <c r="AK141" s="5"/>
      <c r="AL141" s="5"/>
    </row>
    <row r="142" spans="37:38" x14ac:dyDescent="0.25">
      <c r="AK142" s="5"/>
      <c r="AL142" s="5"/>
    </row>
    <row r="143" spans="37:38" x14ac:dyDescent="0.25">
      <c r="AK143" s="5"/>
      <c r="AL143" s="5"/>
    </row>
    <row r="144" spans="37:38" x14ac:dyDescent="0.25">
      <c r="AK144" s="5"/>
      <c r="AL144" s="5"/>
    </row>
    <row r="145" spans="37:38" x14ac:dyDescent="0.25">
      <c r="AK145" s="5"/>
      <c r="AL145" s="5"/>
    </row>
    <row r="146" spans="37:38" x14ac:dyDescent="0.25">
      <c r="AK146" s="5"/>
      <c r="AL146" s="5"/>
    </row>
    <row r="147" spans="37:38" x14ac:dyDescent="0.25">
      <c r="AK147" s="5"/>
      <c r="AL147" s="5"/>
    </row>
    <row r="148" spans="37:38" x14ac:dyDescent="0.25">
      <c r="AK148" s="5"/>
      <c r="AL148" s="5"/>
    </row>
    <row r="149" spans="37:38" x14ac:dyDescent="0.25">
      <c r="AK149" s="5"/>
      <c r="AL149" s="5"/>
    </row>
    <row r="150" spans="37:38" x14ac:dyDescent="0.25">
      <c r="AK150" s="5"/>
      <c r="AL150" s="5"/>
    </row>
    <row r="151" spans="37:38" x14ac:dyDescent="0.25">
      <c r="AK151" s="5"/>
      <c r="AL151" s="5"/>
    </row>
    <row r="152" spans="37:38" x14ac:dyDescent="0.25">
      <c r="AK152" s="5"/>
      <c r="AL152" s="5"/>
    </row>
    <row r="153" spans="37:38" x14ac:dyDescent="0.25">
      <c r="AK153" s="5"/>
      <c r="AL153" s="5"/>
    </row>
    <row r="154" spans="37:38" x14ac:dyDescent="0.25">
      <c r="AK154" s="5"/>
      <c r="AL154" s="5"/>
    </row>
    <row r="155" spans="37:38" x14ac:dyDescent="0.25">
      <c r="AK155" s="5"/>
      <c r="AL155" s="5"/>
    </row>
    <row r="156" spans="37:38" x14ac:dyDescent="0.25">
      <c r="AK156" s="5"/>
      <c r="AL156" s="5"/>
    </row>
    <row r="157" spans="37:38" x14ac:dyDescent="0.25">
      <c r="AK157" s="5"/>
      <c r="AL157" s="5"/>
    </row>
    <row r="158" spans="37:38" x14ac:dyDescent="0.25">
      <c r="AK158" s="5"/>
      <c r="AL158" s="5"/>
    </row>
    <row r="159" spans="37:38" x14ac:dyDescent="0.25">
      <c r="AK159" s="5"/>
      <c r="AL159" s="5"/>
    </row>
    <row r="160" spans="37:38" x14ac:dyDescent="0.25">
      <c r="AK160" s="5"/>
      <c r="AL160" s="5"/>
    </row>
    <row r="161" spans="37:38" x14ac:dyDescent="0.25">
      <c r="AK161" s="5"/>
      <c r="AL161" s="5"/>
    </row>
    <row r="162" spans="37:38" x14ac:dyDescent="0.25">
      <c r="AK162" s="5"/>
      <c r="AL162" s="5"/>
    </row>
    <row r="163" spans="37:38" x14ac:dyDescent="0.25">
      <c r="AK163" s="5"/>
      <c r="AL163" s="5"/>
    </row>
    <row r="164" spans="37:38" x14ac:dyDescent="0.25">
      <c r="AK164" s="5"/>
      <c r="AL164" s="5"/>
    </row>
    <row r="165" spans="37:38" x14ac:dyDescent="0.25">
      <c r="AK165" s="5"/>
      <c r="AL165" s="5"/>
    </row>
    <row r="166" spans="37:38" x14ac:dyDescent="0.25">
      <c r="AK166" s="5"/>
      <c r="AL166" s="5"/>
    </row>
    <row r="167" spans="37:38" x14ac:dyDescent="0.25">
      <c r="AK167" s="5"/>
      <c r="AL167" s="5"/>
    </row>
    <row r="168" spans="37:38" x14ac:dyDescent="0.25">
      <c r="AK168" s="5"/>
      <c r="AL168" s="5"/>
    </row>
    <row r="169" spans="37:38" x14ac:dyDescent="0.25">
      <c r="AK169" s="5"/>
      <c r="AL169" s="5"/>
    </row>
    <row r="170" spans="37:38" x14ac:dyDescent="0.25">
      <c r="AK170" s="5"/>
      <c r="AL170" s="5"/>
    </row>
    <row r="171" spans="37:38" x14ac:dyDescent="0.25">
      <c r="AK171" s="5"/>
      <c r="AL171" s="5"/>
    </row>
    <row r="172" spans="37:38" x14ac:dyDescent="0.25">
      <c r="AK172" s="5"/>
      <c r="AL172" s="5"/>
    </row>
    <row r="173" spans="37:38" x14ac:dyDescent="0.25">
      <c r="AK173" s="5"/>
      <c r="AL173" s="5"/>
    </row>
    <row r="174" spans="37:38" x14ac:dyDescent="0.25">
      <c r="AK174" s="5"/>
      <c r="AL174" s="5"/>
    </row>
    <row r="175" spans="37:38" x14ac:dyDescent="0.25">
      <c r="AK175" s="5"/>
      <c r="AL175" s="5"/>
    </row>
    <row r="176" spans="37:38" x14ac:dyDescent="0.25">
      <c r="AK176" s="5"/>
      <c r="AL176" s="5"/>
    </row>
    <row r="177" spans="37:38" x14ac:dyDescent="0.25">
      <c r="AK177" s="5"/>
      <c r="AL177" s="5"/>
    </row>
    <row r="178" spans="37:38" x14ac:dyDescent="0.25">
      <c r="AK178" s="5"/>
      <c r="AL178" s="5"/>
    </row>
    <row r="179" spans="37:38" x14ac:dyDescent="0.25">
      <c r="AK179" s="5"/>
      <c r="AL179" s="5"/>
    </row>
    <row r="180" spans="37:38" x14ac:dyDescent="0.25">
      <c r="AK180" s="5"/>
      <c r="AL180" s="5"/>
    </row>
    <row r="181" spans="37:38" x14ac:dyDescent="0.25">
      <c r="AK181" s="5"/>
      <c r="AL181" s="5"/>
    </row>
    <row r="182" spans="37:38" x14ac:dyDescent="0.25">
      <c r="AK182" s="5"/>
      <c r="AL182" s="5"/>
    </row>
    <row r="183" spans="37:38" x14ac:dyDescent="0.25">
      <c r="AK183" s="5"/>
      <c r="AL183" s="5"/>
    </row>
    <row r="184" spans="37:38" x14ac:dyDescent="0.25">
      <c r="AK184" s="5"/>
      <c r="AL184" s="5"/>
    </row>
    <row r="185" spans="37:38" x14ac:dyDescent="0.25">
      <c r="AK185" s="5"/>
      <c r="AL185" s="5"/>
    </row>
    <row r="186" spans="37:38" x14ac:dyDescent="0.25">
      <c r="AK186" s="5"/>
      <c r="AL186" s="5"/>
    </row>
    <row r="187" spans="37:38" x14ac:dyDescent="0.25">
      <c r="AK187" s="5"/>
      <c r="AL187" s="5"/>
    </row>
    <row r="188" spans="37:38" x14ac:dyDescent="0.25">
      <c r="AK188" s="5"/>
      <c r="AL188" s="5"/>
    </row>
    <row r="189" spans="37:38" x14ac:dyDescent="0.25">
      <c r="AK189" s="5"/>
      <c r="AL189" s="5"/>
    </row>
    <row r="190" spans="37:38" x14ac:dyDescent="0.25">
      <c r="AK190" s="5"/>
      <c r="AL190" s="5"/>
    </row>
    <row r="191" spans="37:38" x14ac:dyDescent="0.25">
      <c r="AK191" s="5"/>
      <c r="AL191" s="5"/>
    </row>
    <row r="192" spans="37:38" x14ac:dyDescent="0.25">
      <c r="AK192" s="5"/>
      <c r="AL192" s="5"/>
    </row>
    <row r="193" spans="37:38" x14ac:dyDescent="0.25">
      <c r="AK193" s="5"/>
      <c r="AL193" s="5"/>
    </row>
    <row r="194" spans="37:38" x14ac:dyDescent="0.25">
      <c r="AK194" s="5"/>
      <c r="AL194" s="5"/>
    </row>
    <row r="195" spans="37:38" x14ac:dyDescent="0.25">
      <c r="AK195" s="5"/>
      <c r="AL195" s="5"/>
    </row>
    <row r="196" spans="37:38" x14ac:dyDescent="0.25">
      <c r="AK196" s="5"/>
      <c r="AL196" s="5"/>
    </row>
    <row r="197" spans="37:38" x14ac:dyDescent="0.25">
      <c r="AK197" s="5"/>
      <c r="AL197" s="5"/>
    </row>
    <row r="198" spans="37:38" x14ac:dyDescent="0.25">
      <c r="AK198" s="5"/>
      <c r="AL198" s="5"/>
    </row>
    <row r="199" spans="37:38" x14ac:dyDescent="0.25">
      <c r="AK199" s="5"/>
      <c r="AL199" s="5"/>
    </row>
    <row r="200" spans="37:38" x14ac:dyDescent="0.25">
      <c r="AK200" s="5"/>
      <c r="AL200" s="5"/>
    </row>
    <row r="201" spans="37:38" x14ac:dyDescent="0.25">
      <c r="AK201" s="5"/>
      <c r="AL201" s="5"/>
    </row>
    <row r="202" spans="37:38" x14ac:dyDescent="0.25">
      <c r="AK202" s="5"/>
      <c r="AL202" s="5"/>
    </row>
    <row r="203" spans="37:38" x14ac:dyDescent="0.25">
      <c r="AK203" s="5"/>
      <c r="AL203" s="5"/>
    </row>
    <row r="204" spans="37:38" x14ac:dyDescent="0.25">
      <c r="AK204" s="5"/>
      <c r="AL204" s="5"/>
    </row>
    <row r="205" spans="37:38" x14ac:dyDescent="0.25">
      <c r="AK205" s="5"/>
      <c r="AL205" s="5"/>
    </row>
    <row r="206" spans="37:38" x14ac:dyDescent="0.25">
      <c r="AK206" s="5"/>
      <c r="AL206" s="5"/>
    </row>
    <row r="207" spans="37:38" x14ac:dyDescent="0.25">
      <c r="AK207" s="5"/>
      <c r="AL207" s="5"/>
    </row>
    <row r="208" spans="37:38" x14ac:dyDescent="0.25">
      <c r="AK208" s="5"/>
      <c r="AL208" s="5"/>
    </row>
    <row r="209" spans="37:38" x14ac:dyDescent="0.25">
      <c r="AK209" s="5"/>
      <c r="AL209" s="5"/>
    </row>
    <row r="210" spans="37:38" x14ac:dyDescent="0.25">
      <c r="AK210" s="5"/>
      <c r="AL210" s="5"/>
    </row>
    <row r="211" spans="37:38" x14ac:dyDescent="0.25">
      <c r="AK211" s="5"/>
      <c r="AL211" s="5"/>
    </row>
    <row r="212" spans="37:38" x14ac:dyDescent="0.25">
      <c r="AK212" s="5"/>
      <c r="AL212" s="5"/>
    </row>
    <row r="213" spans="37:38" x14ac:dyDescent="0.25">
      <c r="AK213" s="5"/>
      <c r="AL213" s="5"/>
    </row>
    <row r="214" spans="37:38" x14ac:dyDescent="0.25">
      <c r="AK214" s="5"/>
      <c r="AL214" s="5"/>
    </row>
    <row r="215" spans="37:38" x14ac:dyDescent="0.25">
      <c r="AK215" s="5"/>
      <c r="AL215" s="5"/>
    </row>
    <row r="216" spans="37:38" x14ac:dyDescent="0.25">
      <c r="AK216" s="5"/>
      <c r="AL216" s="5"/>
    </row>
    <row r="217" spans="37:38" x14ac:dyDescent="0.25">
      <c r="AK217" s="5"/>
      <c r="AL217" s="5"/>
    </row>
    <row r="218" spans="37:38" x14ac:dyDescent="0.25">
      <c r="AK218" s="5"/>
      <c r="AL218" s="5"/>
    </row>
    <row r="219" spans="37:38" x14ac:dyDescent="0.25">
      <c r="AK219" s="5"/>
      <c r="AL219" s="5"/>
    </row>
    <row r="220" spans="37:38" x14ac:dyDescent="0.25">
      <c r="AK220" s="5"/>
      <c r="AL220" s="5"/>
    </row>
    <row r="221" spans="37:38" x14ac:dyDescent="0.25">
      <c r="AK221" s="5"/>
      <c r="AL221" s="5"/>
    </row>
    <row r="222" spans="37:38" x14ac:dyDescent="0.25">
      <c r="AK222" s="5"/>
      <c r="AL222" s="5"/>
    </row>
    <row r="223" spans="37:38" x14ac:dyDescent="0.25">
      <c r="AK223" s="5"/>
      <c r="AL223" s="5"/>
    </row>
    <row r="224" spans="37:38" x14ac:dyDescent="0.25">
      <c r="AK224" s="5"/>
      <c r="AL224" s="5"/>
    </row>
    <row r="225" spans="37:38" x14ac:dyDescent="0.25">
      <c r="AK225" s="5"/>
      <c r="AL225" s="5"/>
    </row>
    <row r="226" spans="37:38" x14ac:dyDescent="0.25">
      <c r="AK226" s="5"/>
      <c r="AL226" s="5"/>
    </row>
    <row r="227" spans="37:38" x14ac:dyDescent="0.25">
      <c r="AK227" s="5"/>
      <c r="AL227" s="5"/>
    </row>
    <row r="228" spans="37:38" x14ac:dyDescent="0.25">
      <c r="AK228" s="5"/>
      <c r="AL228" s="5"/>
    </row>
    <row r="229" spans="37:38" x14ac:dyDescent="0.25">
      <c r="AK229" s="5"/>
      <c r="AL229" s="5"/>
    </row>
    <row r="230" spans="37:38" x14ac:dyDescent="0.25">
      <c r="AK230" s="5"/>
      <c r="AL230" s="5"/>
    </row>
    <row r="231" spans="37:38" x14ac:dyDescent="0.25">
      <c r="AK231" s="5"/>
      <c r="AL231" s="5"/>
    </row>
    <row r="232" spans="37:38" x14ac:dyDescent="0.25">
      <c r="AK232" s="5"/>
      <c r="AL232" s="5"/>
    </row>
    <row r="233" spans="37:38" x14ac:dyDescent="0.25">
      <c r="AK233" s="5"/>
      <c r="AL233" s="5"/>
    </row>
    <row r="234" spans="37:38" x14ac:dyDescent="0.25">
      <c r="AK234" s="5"/>
      <c r="AL234" s="5"/>
    </row>
    <row r="235" spans="37:38" x14ac:dyDescent="0.25">
      <c r="AK235" s="5"/>
      <c r="AL235" s="5"/>
    </row>
    <row r="236" spans="37:38" x14ac:dyDescent="0.25">
      <c r="AK236" s="5"/>
      <c r="AL236" s="5"/>
    </row>
  </sheetData>
  <sheetProtection algorithmName="SHA-512" hashValue="1dBxWW6hCyuKgGEot1ji2FOvbFtZncuC5DBL1MV9bm7pke2H8z6K7HWKjN5PpCn7DU1pDtCtAY4tvcpCERPouQ==" saltValue="5ba4lwERpzYGDB9CgNkY1A==" spinCount="100000" sheet="1" objects="1" scenarios="1"/>
  <mergeCells count="2">
    <mergeCell ref="AC2:AH2"/>
    <mergeCell ref="AC3:AH3"/>
  </mergeCells>
  <dataValidations count="2">
    <dataValidation type="list" allowBlank="1" showInputMessage="1" showErrorMessage="1" sqref="AF4" xr:uid="{A482E93E-8E5C-4539-8E74-E0CC34E77ED6}">
      <formula1>$AM$4:$AM$11</formula1>
    </dataValidation>
    <dataValidation type="list" allowBlank="1" showInputMessage="1" showErrorMessage="1" sqref="AD7:AG10" xr:uid="{3B500356-AEE4-4763-A302-ADB0F67B5DCA}">
      <formula1>$AK$6:$AK$32</formula1>
    </dataValidation>
  </dataValidation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5C1F9-9D5B-4320-8528-0FE49A691FC2}">
  <sheetPr>
    <tabColor rgb="FF92D050"/>
  </sheetPr>
  <dimension ref="A1:A6"/>
  <sheetViews>
    <sheetView tabSelected="1" workbookViewId="0"/>
  </sheetViews>
  <sheetFormatPr baseColWidth="10" defaultRowHeight="15" x14ac:dyDescent="0.25"/>
  <cols>
    <col min="1" max="1" width="147.28515625" customWidth="1"/>
  </cols>
  <sheetData>
    <row r="1" spans="1:1" ht="18.75" x14ac:dyDescent="0.3">
      <c r="A1" s="168" t="s">
        <v>207</v>
      </c>
    </row>
    <row r="2" spans="1:1" x14ac:dyDescent="0.25">
      <c r="A2" s="169" t="s">
        <v>206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</sheetData>
  <sheetProtection algorithmName="SHA-512" hashValue="HLbx6M1evRHWiQp/jYDcTVX+1/UPIl2fI+AyGEPZxq6sFAVbD3mLmUNE6AYWReLyYjThHM/CqfJHZRSKcVesLw==" saltValue="dXQ+tElxIsnId7+rWnJnsg==" spinCount="100000" sheet="1" objects="1" scenarios="1"/>
  <hyperlinks>
    <hyperlink ref="A2" r:id="rId1" xr:uid="{0729FA7B-03D3-4065-B71F-E9C99C8CCBFA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2</vt:i4>
      </vt:variant>
    </vt:vector>
  </HeadingPairs>
  <TitlesOfParts>
    <vt:vector size="10" baseType="lpstr">
      <vt:lpstr>Parametres</vt:lpstr>
      <vt:lpstr>ALL_INPUT</vt:lpstr>
      <vt:lpstr>Coureur 1</vt:lpstr>
      <vt:lpstr>Coureur 2</vt:lpstr>
      <vt:lpstr>Coureur 3</vt:lpstr>
      <vt:lpstr>Coureur 4</vt:lpstr>
      <vt:lpstr>Evaluation 3è</vt:lpstr>
      <vt:lpstr>Vidéo</vt:lpstr>
      <vt:lpstr>Classe_1</vt:lpstr>
      <vt:lpstr>Classe_2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 Bourthoumieu</dc:creator>
  <cp:lastModifiedBy>Sébastien Bourthoumieu</cp:lastModifiedBy>
  <cp:lastPrinted>2021-09-19T16:38:19Z</cp:lastPrinted>
  <dcterms:created xsi:type="dcterms:W3CDTF">2021-09-11T14:50:31Z</dcterms:created>
  <dcterms:modified xsi:type="dcterms:W3CDTF">2022-05-08T14:44:51Z</dcterms:modified>
</cp:coreProperties>
</file>