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6"/>
  <workbookPr defaultThemeVersion="166925"/>
  <mc:AlternateContent xmlns:mc="http://schemas.openxmlformats.org/markup-compatibility/2006">
    <mc:Choice Requires="x15">
      <x15ac:absPath xmlns:x15ac="http://schemas.microsoft.com/office/spreadsheetml/2010/11/ac" url="C:\Users\seb31\Desktop\"/>
    </mc:Choice>
  </mc:AlternateContent>
  <xr:revisionPtr revIDLastSave="0" documentId="13_ncr:1_{80D52F12-0611-49AF-BDF7-CD5A9D40C02D}" xr6:coauthVersionLast="36" xr6:coauthVersionMax="36" xr10:uidLastSave="{00000000-0000-0000-0000-000000000000}"/>
  <bookViews>
    <workbookView xWindow="0" yWindow="0" windowWidth="20490" windowHeight="7545" tabRatio="700" firstSheet="1" activeTab="1" xr2:uid="{31BB9A56-6FC3-49DD-8802-BB9660B39E9D}"/>
  </bookViews>
  <sheets>
    <sheet name="ALL_INPUT" sheetId="22" state="hidden" r:id="rId1"/>
    <sheet name="Accueil" sheetId="31" r:id="rId2"/>
    <sheet name="Parametres" sheetId="21" r:id="rId3"/>
    <sheet name="Feuil1" sheetId="24" r:id="rId4"/>
    <sheet name="Réglages" sheetId="32" r:id="rId5"/>
    <sheet name="Degré 3" sheetId="33" r:id="rId6"/>
    <sheet name="Feuil2" sheetId="39" r:id="rId7"/>
    <sheet name="Feuil3" sheetId="44" r:id="rId8"/>
    <sheet name="Feuil4" sheetId="45" r:id="rId9"/>
    <sheet name="Feuil5" sheetId="46" r:id="rId10"/>
    <sheet name="Feuil6" sheetId="47" r:id="rId11"/>
  </sheets>
  <definedNames>
    <definedName name="Classe_1">Parametres!$A:$A</definedName>
    <definedName name="Classe_2">Parametres!$B:$B</definedName>
    <definedName name="plage1">Parametres!$L$2:$L$361</definedName>
    <definedName name="plage1bis">Parametres!$I$2:$I$361</definedName>
  </definedNames>
  <calcPr calcId="191029"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8" i="22" l="1"/>
  <c r="D28" i="22"/>
  <c r="E28" i="22"/>
  <c r="F28" i="22"/>
  <c r="G28" i="22"/>
  <c r="H28" i="22"/>
  <c r="I28" i="22"/>
  <c r="J28" i="22"/>
  <c r="B29" i="22"/>
  <c r="C29" i="22"/>
  <c r="D29" i="22"/>
  <c r="E29" i="22"/>
  <c r="F29" i="22"/>
  <c r="G29" i="22"/>
  <c r="H29" i="22"/>
  <c r="I29" i="22"/>
  <c r="J29" i="22"/>
  <c r="C30" i="22"/>
  <c r="D30" i="22"/>
  <c r="E30" i="22"/>
  <c r="F30" i="22"/>
  <c r="G30" i="22"/>
  <c r="H30" i="22"/>
  <c r="I30" i="22"/>
  <c r="J30" i="22"/>
  <c r="C31" i="22"/>
  <c r="D31" i="22"/>
  <c r="E31" i="22"/>
  <c r="F31" i="22"/>
  <c r="G31" i="22"/>
  <c r="H31" i="22"/>
  <c r="I31" i="22"/>
  <c r="J31" i="22"/>
  <c r="C27" i="22"/>
  <c r="D27" i="22"/>
  <c r="E27" i="22"/>
  <c r="F27" i="22"/>
  <c r="G27" i="22"/>
  <c r="H27" i="22"/>
  <c r="I27" i="22"/>
  <c r="J27" i="22"/>
  <c r="B27" i="22"/>
  <c r="C23" i="22"/>
  <c r="D23" i="22"/>
  <c r="E23" i="22"/>
  <c r="F23" i="22"/>
  <c r="G23" i="22"/>
  <c r="H23" i="22"/>
  <c r="I23" i="22"/>
  <c r="J23" i="22"/>
  <c r="B24" i="22"/>
  <c r="C24" i="22"/>
  <c r="D24" i="22"/>
  <c r="E24" i="22"/>
  <c r="F24" i="22"/>
  <c r="G24" i="22"/>
  <c r="H24" i="22"/>
  <c r="I24" i="22"/>
  <c r="J24" i="22"/>
  <c r="C25" i="22"/>
  <c r="D25" i="22"/>
  <c r="E25" i="22"/>
  <c r="F25" i="22"/>
  <c r="G25" i="22"/>
  <c r="H25" i="22"/>
  <c r="I25" i="22"/>
  <c r="J25" i="22"/>
  <c r="C26" i="22"/>
  <c r="D26" i="22"/>
  <c r="E26" i="22"/>
  <c r="F26" i="22"/>
  <c r="G26" i="22"/>
  <c r="H26" i="22"/>
  <c r="I26" i="22"/>
  <c r="J26" i="22"/>
  <c r="C22" i="22"/>
  <c r="D22" i="22"/>
  <c r="E22" i="22"/>
  <c r="F22" i="22"/>
  <c r="G22" i="22"/>
  <c r="H22" i="22"/>
  <c r="I22" i="22"/>
  <c r="J22" i="22"/>
  <c r="C18" i="22"/>
  <c r="D18" i="22"/>
  <c r="E18" i="22"/>
  <c r="F18" i="22"/>
  <c r="G18" i="22"/>
  <c r="H18" i="22"/>
  <c r="I18" i="22"/>
  <c r="J18" i="22"/>
  <c r="C19" i="22"/>
  <c r="D19" i="22"/>
  <c r="E19" i="22"/>
  <c r="F19" i="22"/>
  <c r="G19" i="22"/>
  <c r="H19" i="22"/>
  <c r="I19" i="22"/>
  <c r="J19" i="22"/>
  <c r="C20" i="22"/>
  <c r="D20" i="22"/>
  <c r="E20" i="22"/>
  <c r="F20" i="22"/>
  <c r="G20" i="22"/>
  <c r="H20" i="22"/>
  <c r="I20" i="22"/>
  <c r="J20" i="22"/>
  <c r="C21" i="22"/>
  <c r="D21" i="22"/>
  <c r="E21" i="22"/>
  <c r="F21" i="22"/>
  <c r="G21" i="22"/>
  <c r="H21" i="22"/>
  <c r="I21" i="22"/>
  <c r="J21" i="22"/>
  <c r="C17" i="22"/>
  <c r="D17" i="22"/>
  <c r="E17" i="22"/>
  <c r="F17" i="22"/>
  <c r="G17" i="22"/>
  <c r="H17" i="22"/>
  <c r="I17" i="22"/>
  <c r="J17" i="22"/>
  <c r="B13" i="22"/>
  <c r="C13" i="22"/>
  <c r="D13" i="22"/>
  <c r="E13" i="22"/>
  <c r="F13" i="22"/>
  <c r="G13" i="22"/>
  <c r="H13" i="22"/>
  <c r="I13" i="22"/>
  <c r="J13" i="22"/>
  <c r="B14" i="22"/>
  <c r="C14" i="22"/>
  <c r="D14" i="22"/>
  <c r="E14" i="22"/>
  <c r="F14" i="22"/>
  <c r="G14" i="22"/>
  <c r="H14" i="22"/>
  <c r="I14" i="22"/>
  <c r="J14" i="22"/>
  <c r="C15" i="22"/>
  <c r="D15" i="22"/>
  <c r="E15" i="22"/>
  <c r="F15" i="22"/>
  <c r="G15" i="22"/>
  <c r="H15" i="22"/>
  <c r="I15" i="22"/>
  <c r="J15" i="22"/>
  <c r="C16" i="22"/>
  <c r="D16" i="22"/>
  <c r="E16" i="22"/>
  <c r="F16" i="22"/>
  <c r="G16" i="22"/>
  <c r="H16" i="22"/>
  <c r="I16" i="22"/>
  <c r="J16" i="22"/>
  <c r="C12" i="22"/>
  <c r="D12" i="22"/>
  <c r="E12" i="22"/>
  <c r="F12" i="22"/>
  <c r="G12" i="22"/>
  <c r="H12" i="22"/>
  <c r="I12" i="22"/>
  <c r="J12" i="22"/>
  <c r="J8" i="22"/>
  <c r="J9" i="22"/>
  <c r="J10" i="22"/>
  <c r="J11" i="22"/>
  <c r="J7" i="22"/>
  <c r="J1" i="22"/>
  <c r="AD53" i="47"/>
  <c r="AC53" i="47"/>
  <c r="AD52" i="47"/>
  <c r="AC52" i="47"/>
  <c r="AD51" i="47"/>
  <c r="AC51" i="47"/>
  <c r="AD50" i="47"/>
  <c r="AC50" i="47"/>
  <c r="AR47" i="47"/>
  <c r="AM47" i="47"/>
  <c r="AN47" i="47" s="1"/>
  <c r="AO47" i="47" s="1"/>
  <c r="AR46" i="47"/>
  <c r="AM46" i="47"/>
  <c r="AN46" i="47" s="1"/>
  <c r="AO46" i="47" s="1"/>
  <c r="AR45" i="47"/>
  <c r="AM45" i="47"/>
  <c r="AN45" i="47" s="1"/>
  <c r="AO45" i="47" s="1"/>
  <c r="AR44" i="47"/>
  <c r="AM44" i="47"/>
  <c r="AN44" i="47" s="1"/>
  <c r="AO44" i="47" s="1"/>
  <c r="AR43" i="47"/>
  <c r="AN43" i="47"/>
  <c r="AN48" i="47" s="1"/>
  <c r="AO48" i="47" s="1"/>
  <c r="AM43" i="47"/>
  <c r="AG43" i="47"/>
  <c r="AC43" i="47"/>
  <c r="AC42" i="47"/>
  <c r="AD40" i="47"/>
  <c r="AD39" i="47"/>
  <c r="AF34" i="47"/>
  <c r="AC34" i="47"/>
  <c r="AF33" i="47"/>
  <c r="AC33" i="47"/>
  <c r="AF28" i="47"/>
  <c r="AE28" i="47"/>
  <c r="L4" i="47" s="1"/>
  <c r="AD28" i="47"/>
  <c r="AD26" i="47"/>
  <c r="AD25" i="47"/>
  <c r="AO24" i="47"/>
  <c r="AO22" i="47"/>
  <c r="AD27" i="47" s="1"/>
  <c r="AL22" i="47"/>
  <c r="AM22" i="47" s="1"/>
  <c r="AO21" i="47"/>
  <c r="AL21" i="47"/>
  <c r="AM21" i="47" s="1"/>
  <c r="AO20" i="47"/>
  <c r="AL20" i="47"/>
  <c r="AM20" i="47" s="1"/>
  <c r="AO19" i="47"/>
  <c r="AD24" i="47" s="1"/>
  <c r="AL19" i="47"/>
  <c r="AM19" i="47" s="1"/>
  <c r="AO18" i="47"/>
  <c r="AD23" i="47" s="1"/>
  <c r="AL18" i="47"/>
  <c r="AM18" i="47" s="1"/>
  <c r="AO17" i="47"/>
  <c r="AD22" i="47" s="1"/>
  <c r="AL17" i="47"/>
  <c r="AM17" i="47" s="1"/>
  <c r="AO16" i="47"/>
  <c r="AD21" i="47" s="1"/>
  <c r="AL16" i="47"/>
  <c r="AM16" i="47" s="1"/>
  <c r="AO15" i="47"/>
  <c r="AD20" i="47" s="1"/>
  <c r="AL15" i="47"/>
  <c r="AM15" i="47" s="1"/>
  <c r="AG15" i="47"/>
  <c r="AF15" i="47"/>
  <c r="AE15" i="47"/>
  <c r="AD15" i="47"/>
  <c r="AO14" i="47"/>
  <c r="AD19" i="47" s="1"/>
  <c r="AL14" i="47"/>
  <c r="AM14" i="47" s="1"/>
  <c r="AO13" i="47"/>
  <c r="AD18" i="47" s="1"/>
  <c r="AL13" i="47"/>
  <c r="AM13" i="47" s="1"/>
  <c r="AB13" i="47"/>
  <c r="AO12" i="47"/>
  <c r="AD17" i="47" s="1"/>
  <c r="AL12" i="47"/>
  <c r="AM12" i="47" s="1"/>
  <c r="AQ11" i="47"/>
  <c r="AO11" i="47"/>
  <c r="AD16" i="47" s="1"/>
  <c r="AM11" i="47"/>
  <c r="AL11" i="47"/>
  <c r="AQ10" i="47"/>
  <c r="AC10" i="47"/>
  <c r="AQ9" i="47"/>
  <c r="AQ8" i="47"/>
  <c r="AP8" i="47"/>
  <c r="AQ7" i="47"/>
  <c r="AP7" i="47"/>
  <c r="AQ6" i="47"/>
  <c r="AP6" i="47"/>
  <c r="AO6" i="47"/>
  <c r="L6" i="47"/>
  <c r="K6" i="47"/>
  <c r="J6" i="47"/>
  <c r="I6" i="47"/>
  <c r="D6" i="47"/>
  <c r="C6" i="47"/>
  <c r="B6" i="47"/>
  <c r="AQ5" i="47"/>
  <c r="AP5" i="47"/>
  <c r="AO5" i="47"/>
  <c r="AC5" i="47"/>
  <c r="L5" i="47"/>
  <c r="K5" i="47"/>
  <c r="J5" i="47"/>
  <c r="I5" i="47"/>
  <c r="D5" i="47"/>
  <c r="C5" i="47"/>
  <c r="B5" i="47"/>
  <c r="AQ4" i="47"/>
  <c r="AP4" i="47"/>
  <c r="AO4" i="47"/>
  <c r="K4" i="47"/>
  <c r="J4" i="47"/>
  <c r="I4" i="47"/>
  <c r="D4" i="47"/>
  <c r="C4" i="47"/>
  <c r="B4" i="47"/>
  <c r="AQ3" i="47"/>
  <c r="AP3" i="47"/>
  <c r="AO3" i="47"/>
  <c r="AF3" i="47"/>
  <c r="A4" i="47" s="1"/>
  <c r="K3" i="47"/>
  <c r="J3" i="47"/>
  <c r="I3" i="47"/>
  <c r="D3" i="47"/>
  <c r="C3" i="47"/>
  <c r="B3" i="47"/>
  <c r="AB2" i="47"/>
  <c r="L2" i="47"/>
  <c r="K2" i="47"/>
  <c r="J2" i="47"/>
  <c r="I2" i="47"/>
  <c r="D2" i="47"/>
  <c r="C2" i="47"/>
  <c r="B2" i="47"/>
  <c r="A2" i="47"/>
  <c r="AN1" i="47"/>
  <c r="AD53" i="46"/>
  <c r="AC53" i="46"/>
  <c r="AD52" i="46"/>
  <c r="AC52" i="46"/>
  <c r="AD51" i="46"/>
  <c r="AC51" i="46"/>
  <c r="AD50" i="46"/>
  <c r="AC50" i="46"/>
  <c r="AR47" i="46"/>
  <c r="AM47" i="46"/>
  <c r="AN47" i="46" s="1"/>
  <c r="AO47" i="46" s="1"/>
  <c r="AR46" i="46"/>
  <c r="AM46" i="46"/>
  <c r="AN46" i="46" s="1"/>
  <c r="AO46" i="46" s="1"/>
  <c r="AR45" i="46"/>
  <c r="AM45" i="46"/>
  <c r="AN45" i="46" s="1"/>
  <c r="AO45" i="46" s="1"/>
  <c r="AR44" i="46"/>
  <c r="AM44" i="46"/>
  <c r="AN44" i="46" s="1"/>
  <c r="AO44" i="46" s="1"/>
  <c r="AR43" i="46"/>
  <c r="AN43" i="46"/>
  <c r="AN48" i="46" s="1"/>
  <c r="AO48" i="46" s="1"/>
  <c r="AM43" i="46"/>
  <c r="AG43" i="46"/>
  <c r="AC43" i="46"/>
  <c r="AC42" i="46"/>
  <c r="AD40" i="46"/>
  <c r="AD39" i="46"/>
  <c r="AF34" i="46"/>
  <c r="AC34" i="46"/>
  <c r="AF33" i="46"/>
  <c r="AC33" i="46"/>
  <c r="AF28" i="46"/>
  <c r="AE28" i="46"/>
  <c r="L4" i="46" s="1"/>
  <c r="AD28" i="46"/>
  <c r="AD25" i="46"/>
  <c r="AO24" i="46"/>
  <c r="AO22" i="46"/>
  <c r="AD27" i="46" s="1"/>
  <c r="AL22" i="46"/>
  <c r="AM22" i="46" s="1"/>
  <c r="AO21" i="46"/>
  <c r="AD26" i="46" s="1"/>
  <c r="AL21" i="46"/>
  <c r="AM21" i="46" s="1"/>
  <c r="AO20" i="46"/>
  <c r="AL20" i="46"/>
  <c r="AM20" i="46" s="1"/>
  <c r="AO19" i="46"/>
  <c r="AD24" i="46" s="1"/>
  <c r="AL19" i="46"/>
  <c r="AM19" i="46" s="1"/>
  <c r="AO18" i="46"/>
  <c r="AD23" i="46" s="1"/>
  <c r="AL18" i="46"/>
  <c r="AM18" i="46" s="1"/>
  <c r="AO17" i="46"/>
  <c r="AD22" i="46" s="1"/>
  <c r="AL17" i="46"/>
  <c r="AM17" i="46" s="1"/>
  <c r="AO16" i="46"/>
  <c r="AD21" i="46" s="1"/>
  <c r="AL16" i="46"/>
  <c r="AM16" i="46" s="1"/>
  <c r="AO15" i="46"/>
  <c r="AD20" i="46" s="1"/>
  <c r="AL15" i="46"/>
  <c r="AL23" i="46" s="1"/>
  <c r="AG15" i="46"/>
  <c r="AF15" i="46"/>
  <c r="AE15" i="46"/>
  <c r="AD15" i="46"/>
  <c r="AO14" i="46"/>
  <c r="AD19" i="46" s="1"/>
  <c r="AM14" i="46"/>
  <c r="AL14" i="46"/>
  <c r="AO13" i="46"/>
  <c r="AD18" i="46" s="1"/>
  <c r="AL13" i="46"/>
  <c r="AM13" i="46" s="1"/>
  <c r="AB13" i="46"/>
  <c r="AO12" i="46"/>
  <c r="AD17" i="46" s="1"/>
  <c r="AL12" i="46"/>
  <c r="AM12" i="46" s="1"/>
  <c r="AQ11" i="46"/>
  <c r="AO11" i="46"/>
  <c r="AD16" i="46" s="1"/>
  <c r="AM11" i="46"/>
  <c r="AL11" i="46"/>
  <c r="AQ10" i="46"/>
  <c r="AC10" i="46"/>
  <c r="AQ9" i="46"/>
  <c r="AQ8" i="46"/>
  <c r="AP8" i="46"/>
  <c r="AQ7" i="46"/>
  <c r="AP7" i="46"/>
  <c r="AQ6" i="46"/>
  <c r="AP6" i="46"/>
  <c r="AO6" i="46"/>
  <c r="L6" i="46"/>
  <c r="K6" i="46"/>
  <c r="J6" i="46"/>
  <c r="I6" i="46"/>
  <c r="D6" i="46"/>
  <c r="C6" i="46"/>
  <c r="B6" i="46"/>
  <c r="AQ5" i="46"/>
  <c r="AP5" i="46"/>
  <c r="AO5" i="46"/>
  <c r="AC5" i="46"/>
  <c r="L5" i="46"/>
  <c r="K5" i="46"/>
  <c r="J5" i="46"/>
  <c r="I5" i="46"/>
  <c r="D5" i="46"/>
  <c r="C5" i="46"/>
  <c r="B5" i="46"/>
  <c r="AQ4" i="46"/>
  <c r="AP4" i="46"/>
  <c r="AO4" i="46"/>
  <c r="K4" i="46"/>
  <c r="J4" i="46"/>
  <c r="I4" i="46"/>
  <c r="D4" i="46"/>
  <c r="C4" i="46"/>
  <c r="B4" i="46"/>
  <c r="AQ3" i="46"/>
  <c r="AP3" i="46"/>
  <c r="AO3" i="46"/>
  <c r="AF3" i="46"/>
  <c r="A4" i="46" s="1"/>
  <c r="K3" i="46"/>
  <c r="J3" i="46"/>
  <c r="I3" i="46"/>
  <c r="D3" i="46"/>
  <c r="C3" i="46"/>
  <c r="B3" i="46"/>
  <c r="AB2" i="46"/>
  <c r="L2" i="46"/>
  <c r="K2" i="46"/>
  <c r="J2" i="46"/>
  <c r="I2" i="46"/>
  <c r="D2" i="46"/>
  <c r="C2" i="46"/>
  <c r="B2" i="46"/>
  <c r="AN1" i="46"/>
  <c r="AD53" i="45"/>
  <c r="AC53" i="45"/>
  <c r="AD52" i="45"/>
  <c r="AC52" i="45"/>
  <c r="AD51" i="45"/>
  <c r="AC51" i="45"/>
  <c r="AD50" i="45"/>
  <c r="AC50" i="45"/>
  <c r="AR47" i="45"/>
  <c r="AM47" i="45"/>
  <c r="AN47" i="45" s="1"/>
  <c r="AO47" i="45" s="1"/>
  <c r="AR46" i="45"/>
  <c r="AM46" i="45"/>
  <c r="AN46" i="45" s="1"/>
  <c r="AO46" i="45" s="1"/>
  <c r="AR45" i="45"/>
  <c r="AM45" i="45"/>
  <c r="AN45" i="45" s="1"/>
  <c r="AO45" i="45" s="1"/>
  <c r="AR44" i="45"/>
  <c r="AM44" i="45"/>
  <c r="AN44" i="45" s="1"/>
  <c r="AO44" i="45" s="1"/>
  <c r="AR43" i="45"/>
  <c r="AN43" i="45"/>
  <c r="AN48" i="45" s="1"/>
  <c r="AO48" i="45" s="1"/>
  <c r="AM43" i="45"/>
  <c r="AG43" i="45"/>
  <c r="AC43" i="45"/>
  <c r="AC42" i="45"/>
  <c r="AD40" i="45"/>
  <c r="AD39" i="45"/>
  <c r="AF34" i="45"/>
  <c r="AC34" i="45"/>
  <c r="AF33" i="45"/>
  <c r="AC33" i="45"/>
  <c r="AF28" i="45"/>
  <c r="AE28" i="45"/>
  <c r="L3" i="45" s="1"/>
  <c r="AD28" i="45"/>
  <c r="AD26" i="45"/>
  <c r="AD25" i="45"/>
  <c r="AO24" i="45"/>
  <c r="AO22" i="45"/>
  <c r="AD27" i="45" s="1"/>
  <c r="AL22" i="45"/>
  <c r="AM22" i="45" s="1"/>
  <c r="AO21" i="45"/>
  <c r="AL21" i="45"/>
  <c r="AM21" i="45" s="1"/>
  <c r="AO20" i="45"/>
  <c r="AL20" i="45"/>
  <c r="AM20" i="45" s="1"/>
  <c r="AO19" i="45"/>
  <c r="AD24" i="45" s="1"/>
  <c r="AL19" i="45"/>
  <c r="AM19" i="45" s="1"/>
  <c r="AO18" i="45"/>
  <c r="AD23" i="45" s="1"/>
  <c r="AL18" i="45"/>
  <c r="AM18" i="45" s="1"/>
  <c r="AO17" i="45"/>
  <c r="AD22" i="45" s="1"/>
  <c r="AL17" i="45"/>
  <c r="AM17" i="45" s="1"/>
  <c r="AO16" i="45"/>
  <c r="AD21" i="45" s="1"/>
  <c r="AL16" i="45"/>
  <c r="AM16" i="45" s="1"/>
  <c r="AO15" i="45"/>
  <c r="AD20" i="45" s="1"/>
  <c r="AL15" i="45"/>
  <c r="AM15" i="45" s="1"/>
  <c r="AG15" i="45"/>
  <c r="AF15" i="45"/>
  <c r="AE15" i="45"/>
  <c r="AD15" i="45"/>
  <c r="AO14" i="45"/>
  <c r="AD19" i="45" s="1"/>
  <c r="AL14" i="45"/>
  <c r="AM14" i="45" s="1"/>
  <c r="AO13" i="45"/>
  <c r="AD18" i="45" s="1"/>
  <c r="AL13" i="45"/>
  <c r="AM13" i="45" s="1"/>
  <c r="AB13" i="45"/>
  <c r="AO12" i="45"/>
  <c r="AD17" i="45" s="1"/>
  <c r="AL12" i="45"/>
  <c r="AM12" i="45" s="1"/>
  <c r="AQ11" i="45"/>
  <c r="AO11" i="45"/>
  <c r="AD16" i="45" s="1"/>
  <c r="AM11" i="45"/>
  <c r="AM23" i="45" s="1"/>
  <c r="AL11" i="45"/>
  <c r="AQ10" i="45"/>
  <c r="AC10" i="45"/>
  <c r="AQ9" i="45"/>
  <c r="AQ8" i="45"/>
  <c r="AP8" i="45"/>
  <c r="AQ7" i="45"/>
  <c r="AP7" i="45"/>
  <c r="AQ6" i="45"/>
  <c r="AP6" i="45"/>
  <c r="AO6" i="45"/>
  <c r="L6" i="45"/>
  <c r="K6" i="45"/>
  <c r="J6" i="45"/>
  <c r="I6" i="45"/>
  <c r="D6" i="45"/>
  <c r="C6" i="45"/>
  <c r="B6" i="45"/>
  <c r="AQ5" i="45"/>
  <c r="AP5" i="45"/>
  <c r="AO5" i="45"/>
  <c r="AC5" i="45"/>
  <c r="L5" i="45"/>
  <c r="K5" i="45"/>
  <c r="J5" i="45"/>
  <c r="I5" i="45"/>
  <c r="D5" i="45"/>
  <c r="C5" i="45"/>
  <c r="B5" i="45"/>
  <c r="AQ4" i="45"/>
  <c r="AP4" i="45"/>
  <c r="AO4" i="45"/>
  <c r="K4" i="45"/>
  <c r="J4" i="45"/>
  <c r="I4" i="45"/>
  <c r="D4" i="45"/>
  <c r="C4" i="45"/>
  <c r="B4" i="45"/>
  <c r="AQ3" i="45"/>
  <c r="AP3" i="45"/>
  <c r="AO3" i="45"/>
  <c r="AF3" i="45"/>
  <c r="A4" i="45" s="1"/>
  <c r="B19" i="22" s="1"/>
  <c r="K3" i="45"/>
  <c r="J3" i="45"/>
  <c r="I3" i="45"/>
  <c r="D3" i="45"/>
  <c r="C3" i="45"/>
  <c r="B3" i="45"/>
  <c r="AB2" i="45"/>
  <c r="L2" i="45"/>
  <c r="K2" i="45"/>
  <c r="J2" i="45"/>
  <c r="I2" i="45"/>
  <c r="D2" i="45"/>
  <c r="C2" i="45"/>
  <c r="B2" i="45"/>
  <c r="A2" i="45"/>
  <c r="B17" i="22" s="1"/>
  <c r="AN1" i="45"/>
  <c r="AD53" i="44"/>
  <c r="AC53" i="44"/>
  <c r="AD52" i="44"/>
  <c r="AC52" i="44"/>
  <c r="AD51" i="44"/>
  <c r="AC51" i="44"/>
  <c r="AD50" i="44"/>
  <c r="AC50" i="44"/>
  <c r="AR47" i="44"/>
  <c r="AM47" i="44"/>
  <c r="AN47" i="44" s="1"/>
  <c r="AO47" i="44" s="1"/>
  <c r="AR46" i="44"/>
  <c r="AM46" i="44"/>
  <c r="AN46" i="44" s="1"/>
  <c r="AO46" i="44" s="1"/>
  <c r="AR45" i="44"/>
  <c r="AM45" i="44"/>
  <c r="AN45" i="44" s="1"/>
  <c r="AO45" i="44" s="1"/>
  <c r="AR44" i="44"/>
  <c r="AM44" i="44"/>
  <c r="AN44" i="44" s="1"/>
  <c r="AO44" i="44" s="1"/>
  <c r="AR43" i="44"/>
  <c r="AN43" i="44"/>
  <c r="AN48" i="44" s="1"/>
  <c r="AO48" i="44" s="1"/>
  <c r="AM43" i="44"/>
  <c r="AG43" i="44"/>
  <c r="AC43" i="44"/>
  <c r="AC42" i="44"/>
  <c r="AD40" i="44"/>
  <c r="AD39" i="44"/>
  <c r="AF34" i="44"/>
  <c r="AC34" i="44"/>
  <c r="AF33" i="44"/>
  <c r="AC33" i="44"/>
  <c r="AF28" i="44"/>
  <c r="AE28" i="44"/>
  <c r="AD28" i="44"/>
  <c r="AD25" i="44"/>
  <c r="AO24" i="44"/>
  <c r="AO22" i="44"/>
  <c r="AD27" i="44" s="1"/>
  <c r="AL22" i="44"/>
  <c r="AM22" i="44" s="1"/>
  <c r="AO21" i="44"/>
  <c r="AD26" i="44" s="1"/>
  <c r="AL21" i="44"/>
  <c r="AM21" i="44" s="1"/>
  <c r="AO20" i="44"/>
  <c r="AL20" i="44"/>
  <c r="AM20" i="44" s="1"/>
  <c r="AO19" i="44"/>
  <c r="AD24" i="44" s="1"/>
  <c r="AL19" i="44"/>
  <c r="AM19" i="44" s="1"/>
  <c r="AO18" i="44"/>
  <c r="AD23" i="44" s="1"/>
  <c r="AL18" i="44"/>
  <c r="AM18" i="44" s="1"/>
  <c r="AO17" i="44"/>
  <c r="AD22" i="44" s="1"/>
  <c r="AL17" i="44"/>
  <c r="AM17" i="44" s="1"/>
  <c r="AO16" i="44"/>
  <c r="AD21" i="44" s="1"/>
  <c r="AL16" i="44"/>
  <c r="AM16" i="44" s="1"/>
  <c r="AO15" i="44"/>
  <c r="AD20" i="44" s="1"/>
  <c r="AL15" i="44"/>
  <c r="AM15" i="44" s="1"/>
  <c r="AG15" i="44"/>
  <c r="AF15" i="44"/>
  <c r="AE15" i="44"/>
  <c r="AD15" i="44"/>
  <c r="AO14" i="44"/>
  <c r="AD19" i="44" s="1"/>
  <c r="AM14" i="44"/>
  <c r="AL14" i="44"/>
  <c r="AO13" i="44"/>
  <c r="AD18" i="44" s="1"/>
  <c r="AL13" i="44"/>
  <c r="AM13" i="44" s="1"/>
  <c r="AB13" i="44"/>
  <c r="AO12" i="44"/>
  <c r="AD17" i="44" s="1"/>
  <c r="AL12" i="44"/>
  <c r="AM12" i="44" s="1"/>
  <c r="AQ11" i="44"/>
  <c r="AO11" i="44"/>
  <c r="AD16" i="44" s="1"/>
  <c r="AM11" i="44"/>
  <c r="AL11" i="44"/>
  <c r="AQ10" i="44"/>
  <c r="AC10" i="44"/>
  <c r="AQ9" i="44"/>
  <c r="AQ8" i="44"/>
  <c r="AP8" i="44"/>
  <c r="AQ7" i="44"/>
  <c r="AP7" i="44"/>
  <c r="AQ6" i="44"/>
  <c r="AP6" i="44"/>
  <c r="AO6" i="44"/>
  <c r="L6" i="44"/>
  <c r="K6" i="44"/>
  <c r="J6" i="44"/>
  <c r="I6" i="44"/>
  <c r="D6" i="44"/>
  <c r="C6" i="44"/>
  <c r="B6" i="44"/>
  <c r="A6" i="44"/>
  <c r="B16" i="22" s="1"/>
  <c r="AQ5" i="44"/>
  <c r="AP5" i="44"/>
  <c r="AO5" i="44"/>
  <c r="AC5" i="44"/>
  <c r="L5" i="44"/>
  <c r="K5" i="44"/>
  <c r="J5" i="44"/>
  <c r="I5" i="44"/>
  <c r="D5" i="44"/>
  <c r="C5" i="44"/>
  <c r="B5" i="44"/>
  <c r="A5" i="44"/>
  <c r="B15" i="22" s="1"/>
  <c r="AQ4" i="44"/>
  <c r="AP4" i="44"/>
  <c r="AO4" i="44"/>
  <c r="L4" i="44"/>
  <c r="K4" i="44"/>
  <c r="J4" i="44"/>
  <c r="I4" i="44"/>
  <c r="D4" i="44"/>
  <c r="C4" i="44"/>
  <c r="B4" i="44"/>
  <c r="AQ3" i="44"/>
  <c r="AP3" i="44"/>
  <c r="AO3" i="44"/>
  <c r="AF3" i="44"/>
  <c r="A4" i="44" s="1"/>
  <c r="L3" i="44"/>
  <c r="K3" i="44"/>
  <c r="J3" i="44"/>
  <c r="I3" i="44"/>
  <c r="D3" i="44"/>
  <c r="C3" i="44"/>
  <c r="B3" i="44"/>
  <c r="A3" i="44"/>
  <c r="AB2" i="44"/>
  <c r="L2" i="44"/>
  <c r="K2" i="44"/>
  <c r="J2" i="44"/>
  <c r="I2" i="44"/>
  <c r="D2" i="44"/>
  <c r="C2" i="44"/>
  <c r="B2" i="44"/>
  <c r="A2" i="44"/>
  <c r="B12" i="22" s="1"/>
  <c r="AN1" i="44"/>
  <c r="L3" i="39"/>
  <c r="L4" i="39"/>
  <c r="L5" i="39"/>
  <c r="L6" i="39"/>
  <c r="L2" i="39"/>
  <c r="A3" i="45" l="1"/>
  <c r="B18" i="22" s="1"/>
  <c r="A5" i="45"/>
  <c r="B20" i="22" s="1"/>
  <c r="A6" i="45"/>
  <c r="B21" i="22" s="1"/>
  <c r="A3" i="47"/>
  <c r="B28" i="22" s="1"/>
  <c r="A5" i="47"/>
  <c r="B30" i="22" s="1"/>
  <c r="A6" i="47"/>
  <c r="B31" i="22" s="1"/>
  <c r="AE33" i="47"/>
  <c r="AT11" i="47" s="1"/>
  <c r="AG34" i="47" s="1"/>
  <c r="AM23" i="47"/>
  <c r="AT46" i="47"/>
  <c r="AS46" i="47"/>
  <c r="G6" i="47"/>
  <c r="AS45" i="47"/>
  <c r="AT45" i="47"/>
  <c r="AT47" i="47"/>
  <c r="AS47" i="47"/>
  <c r="AT44" i="47"/>
  <c r="AS44" i="47"/>
  <c r="G5" i="47"/>
  <c r="AL23" i="47"/>
  <c r="AO43" i="47"/>
  <c r="L3" i="47"/>
  <c r="AP11" i="47"/>
  <c r="AT44" i="46"/>
  <c r="AS44" i="46"/>
  <c r="AT46" i="46"/>
  <c r="AS46" i="46"/>
  <c r="AE33" i="46"/>
  <c r="AT11" i="46" s="1"/>
  <c r="AG34" i="46" s="1"/>
  <c r="G6" i="46"/>
  <c r="AT45" i="46"/>
  <c r="AS45" i="46"/>
  <c r="AT47" i="46"/>
  <c r="AS47" i="46"/>
  <c r="A2" i="46"/>
  <c r="B22" i="22" s="1"/>
  <c r="L3" i="46"/>
  <c r="A5" i="46"/>
  <c r="B25" i="22" s="1"/>
  <c r="A6" i="46"/>
  <c r="B26" i="22" s="1"/>
  <c r="AM15" i="46"/>
  <c r="AM23" i="46" s="1"/>
  <c r="AO43" i="46"/>
  <c r="A3" i="46"/>
  <c r="B23" i="22" s="1"/>
  <c r="AP11" i="46"/>
  <c r="AG28" i="45"/>
  <c r="AG33" i="45" s="1"/>
  <c r="AN11" i="45"/>
  <c r="AT46" i="45"/>
  <c r="AS46" i="45"/>
  <c r="AE33" i="45"/>
  <c r="AT11" i="45" s="1"/>
  <c r="AG34" i="45" s="1"/>
  <c r="AT44" i="45"/>
  <c r="AS44" i="45"/>
  <c r="AT47" i="45"/>
  <c r="AS47" i="45"/>
  <c r="AT45" i="45"/>
  <c r="AS45" i="45"/>
  <c r="AL23" i="45"/>
  <c r="L4" i="45"/>
  <c r="AO43" i="45"/>
  <c r="AP11" i="45"/>
  <c r="AM23" i="44"/>
  <c r="AT44" i="44"/>
  <c r="AS44" i="44"/>
  <c r="AT46" i="44"/>
  <c r="AS46" i="44"/>
  <c r="AE33" i="44"/>
  <c r="AT11" i="44" s="1"/>
  <c r="AG34" i="44" s="1"/>
  <c r="AT45" i="44"/>
  <c r="AS45" i="44"/>
  <c r="AT47" i="44"/>
  <c r="AS47" i="44"/>
  <c r="G5" i="44"/>
  <c r="G2" i="44"/>
  <c r="AL23" i="44"/>
  <c r="AO43" i="44"/>
  <c r="AP11" i="44"/>
  <c r="C8" i="22"/>
  <c r="D8" i="22"/>
  <c r="E8" i="22"/>
  <c r="F8" i="22"/>
  <c r="G8" i="22"/>
  <c r="H8" i="22"/>
  <c r="I8" i="22"/>
  <c r="C9" i="22"/>
  <c r="D9" i="22"/>
  <c r="E9" i="22"/>
  <c r="F9" i="22"/>
  <c r="G9" i="22"/>
  <c r="H9" i="22"/>
  <c r="I9" i="22"/>
  <c r="C10" i="22"/>
  <c r="D10" i="22"/>
  <c r="E10" i="22"/>
  <c r="F10" i="22"/>
  <c r="G10" i="22"/>
  <c r="H10" i="22"/>
  <c r="I10" i="22"/>
  <c r="C11" i="22"/>
  <c r="D11" i="22"/>
  <c r="E11" i="22"/>
  <c r="F11" i="22"/>
  <c r="G11" i="22"/>
  <c r="H11" i="22"/>
  <c r="I11" i="22"/>
  <c r="C7" i="22"/>
  <c r="D7" i="22"/>
  <c r="E7" i="22"/>
  <c r="F7" i="22"/>
  <c r="G7" i="22"/>
  <c r="H7" i="22"/>
  <c r="I7" i="22"/>
  <c r="AF3" i="39"/>
  <c r="AD53" i="39"/>
  <c r="AC53" i="39"/>
  <c r="AD52" i="39"/>
  <c r="AC52" i="39"/>
  <c r="AD51" i="39"/>
  <c r="AC51" i="39"/>
  <c r="AD50" i="39"/>
  <c r="AC50" i="39"/>
  <c r="AR47" i="39"/>
  <c r="AM47" i="39"/>
  <c r="AN47" i="39" s="1"/>
  <c r="AO47" i="39" s="1"/>
  <c r="AR46" i="39"/>
  <c r="AM46" i="39"/>
  <c r="AN46" i="39" s="1"/>
  <c r="AO46" i="39" s="1"/>
  <c r="AR45" i="39"/>
  <c r="AM45" i="39"/>
  <c r="AN45" i="39" s="1"/>
  <c r="AO45" i="39" s="1"/>
  <c r="AR44" i="39"/>
  <c r="AM44" i="39"/>
  <c r="AN44" i="39" s="1"/>
  <c r="AO44" i="39" s="1"/>
  <c r="AR43" i="39"/>
  <c r="AN43" i="39"/>
  <c r="AN48" i="39" s="1"/>
  <c r="AO48" i="39" s="1"/>
  <c r="AM43" i="39"/>
  <c r="AG43" i="39"/>
  <c r="AC43" i="39"/>
  <c r="AC42" i="39"/>
  <c r="AD40" i="39"/>
  <c r="AD39" i="39"/>
  <c r="AF34" i="39"/>
  <c r="AC34" i="39"/>
  <c r="AF33" i="39"/>
  <c r="AC33" i="39"/>
  <c r="AF28" i="39"/>
  <c r="AE28" i="39"/>
  <c r="AD28" i="39"/>
  <c r="AD25" i="39"/>
  <c r="AO24" i="39"/>
  <c r="AO22" i="39"/>
  <c r="AD27" i="39" s="1"/>
  <c r="AL22" i="39"/>
  <c r="AM22" i="39" s="1"/>
  <c r="AO21" i="39"/>
  <c r="AD26" i="39" s="1"/>
  <c r="AL21" i="39"/>
  <c r="AM21" i="39" s="1"/>
  <c r="AO20" i="39"/>
  <c r="AL20" i="39"/>
  <c r="AM20" i="39" s="1"/>
  <c r="AO19" i="39"/>
  <c r="AD24" i="39" s="1"/>
  <c r="AL19" i="39"/>
  <c r="AM19" i="39" s="1"/>
  <c r="AO18" i="39"/>
  <c r="AD23" i="39" s="1"/>
  <c r="AL18" i="39"/>
  <c r="AM18" i="39" s="1"/>
  <c r="AO17" i="39"/>
  <c r="AD22" i="39" s="1"/>
  <c r="AL17" i="39"/>
  <c r="AM17" i="39" s="1"/>
  <c r="AO16" i="39"/>
  <c r="AD21" i="39" s="1"/>
  <c r="AL16" i="39"/>
  <c r="AM16" i="39" s="1"/>
  <c r="AO15" i="39"/>
  <c r="AD20" i="39" s="1"/>
  <c r="AL15" i="39"/>
  <c r="AM15" i="39" s="1"/>
  <c r="AG15" i="39"/>
  <c r="AF15" i="39"/>
  <c r="AE15" i="39"/>
  <c r="AD15" i="39"/>
  <c r="AO14" i="39"/>
  <c r="AD19" i="39" s="1"/>
  <c r="AM14" i="39"/>
  <c r="AL14" i="39"/>
  <c r="AO13" i="39"/>
  <c r="AD18" i="39" s="1"/>
  <c r="AL13" i="39"/>
  <c r="AM13" i="39" s="1"/>
  <c r="AB13" i="39"/>
  <c r="AO12" i="39"/>
  <c r="AD17" i="39" s="1"/>
  <c r="AL12" i="39"/>
  <c r="AM12" i="39" s="1"/>
  <c r="AQ11" i="39"/>
  <c r="AO11" i="39"/>
  <c r="AD16" i="39" s="1"/>
  <c r="AM11" i="39"/>
  <c r="AM23" i="39" s="1"/>
  <c r="AL11" i="39"/>
  <c r="AQ10" i="39"/>
  <c r="AC10" i="39"/>
  <c r="AQ9" i="39"/>
  <c r="AQ8" i="39"/>
  <c r="AP8" i="39"/>
  <c r="AQ7" i="39"/>
  <c r="AP7" i="39"/>
  <c r="AQ6" i="39"/>
  <c r="AP6" i="39"/>
  <c r="AO6" i="39"/>
  <c r="K6" i="39"/>
  <c r="J6" i="39"/>
  <c r="I6" i="39"/>
  <c r="D6" i="39"/>
  <c r="C6" i="39"/>
  <c r="B6" i="39"/>
  <c r="A6" i="39"/>
  <c r="B11" i="22" s="1"/>
  <c r="AQ5" i="39"/>
  <c r="AP5" i="39"/>
  <c r="AO5" i="39"/>
  <c r="AC5" i="39"/>
  <c r="K5" i="39"/>
  <c r="J5" i="39"/>
  <c r="I5" i="39"/>
  <c r="D5" i="39"/>
  <c r="C5" i="39"/>
  <c r="B5" i="39"/>
  <c r="A5" i="39"/>
  <c r="B10" i="22" s="1"/>
  <c r="AQ4" i="39"/>
  <c r="AP4" i="39"/>
  <c r="AO4" i="39"/>
  <c r="K4" i="39"/>
  <c r="J4" i="39"/>
  <c r="I4" i="39"/>
  <c r="D4" i="39"/>
  <c r="C4" i="39"/>
  <c r="B4" i="39"/>
  <c r="A4" i="39"/>
  <c r="B9" i="22" s="1"/>
  <c r="AQ3" i="39"/>
  <c r="AP3" i="39"/>
  <c r="AO3" i="39"/>
  <c r="K3" i="39"/>
  <c r="J3" i="39"/>
  <c r="I3" i="39"/>
  <c r="D3" i="39"/>
  <c r="C3" i="39"/>
  <c r="B3" i="39"/>
  <c r="A3" i="39"/>
  <c r="B8" i="22" s="1"/>
  <c r="AB2" i="39"/>
  <c r="K2" i="39"/>
  <c r="J2" i="39"/>
  <c r="I2" i="39"/>
  <c r="D2" i="39"/>
  <c r="C2" i="39"/>
  <c r="B2" i="39"/>
  <c r="A2" i="39"/>
  <c r="B7" i="22" s="1"/>
  <c r="AN1" i="39"/>
  <c r="AG28" i="47" l="1"/>
  <c r="AG33" i="47" s="1"/>
  <c r="AN11" i="47"/>
  <c r="AS43" i="47"/>
  <c r="AP43" i="47"/>
  <c r="AF40" i="47" s="1"/>
  <c r="AT43" i="47"/>
  <c r="G4" i="47"/>
  <c r="G3" i="47"/>
  <c r="G2" i="47"/>
  <c r="AL30" i="47"/>
  <c r="AM30" i="47" s="1"/>
  <c r="AH34" i="47" s="1"/>
  <c r="F4" i="47"/>
  <c r="F3" i="47"/>
  <c r="F6" i="47"/>
  <c r="F5" i="47"/>
  <c r="F2" i="47"/>
  <c r="AG28" i="46"/>
  <c r="AG33" i="46" s="1"/>
  <c r="AN11" i="46"/>
  <c r="AL30" i="46"/>
  <c r="AM30" i="46" s="1"/>
  <c r="AH34" i="46" s="1"/>
  <c r="F4" i="46"/>
  <c r="F3" i="46"/>
  <c r="F6" i="46"/>
  <c r="F5" i="46"/>
  <c r="F2" i="46"/>
  <c r="G4" i="46"/>
  <c r="G3" i="46"/>
  <c r="AP43" i="46"/>
  <c r="AF40" i="46" s="1"/>
  <c r="AT43" i="46"/>
  <c r="AS43" i="46"/>
  <c r="G5" i="46"/>
  <c r="G2" i="46"/>
  <c r="G3" i="45"/>
  <c r="G4" i="45"/>
  <c r="G6" i="45"/>
  <c r="AL30" i="45"/>
  <c r="AM30" i="45" s="1"/>
  <c r="AH34" i="45" s="1"/>
  <c r="F4" i="45"/>
  <c r="F3" i="45"/>
  <c r="F6" i="45"/>
  <c r="F2" i="45"/>
  <c r="F5" i="45"/>
  <c r="AP43" i="45"/>
  <c r="AF40" i="45" s="1"/>
  <c r="AT43" i="45"/>
  <c r="AS43" i="45"/>
  <c r="G5" i="45"/>
  <c r="G2" i="45"/>
  <c r="E4" i="45"/>
  <c r="E3" i="45"/>
  <c r="E5" i="45"/>
  <c r="E2" i="45"/>
  <c r="E6" i="45"/>
  <c r="AL30" i="44"/>
  <c r="AM30" i="44" s="1"/>
  <c r="AH34" i="44" s="1"/>
  <c r="F4" i="44"/>
  <c r="F3" i="44"/>
  <c r="F6" i="44"/>
  <c r="F5" i="44"/>
  <c r="F2" i="44"/>
  <c r="G4" i="44"/>
  <c r="G3" i="44"/>
  <c r="AG28" i="44"/>
  <c r="AG33" i="44" s="1"/>
  <c r="AN11" i="44"/>
  <c r="AP43" i="44"/>
  <c r="AF40" i="44" s="1"/>
  <c r="AT43" i="44"/>
  <c r="AS43" i="44"/>
  <c r="G6" i="44"/>
  <c r="AG28" i="39"/>
  <c r="AG33" i="39" s="1"/>
  <c r="AN11" i="39"/>
  <c r="AT46" i="39"/>
  <c r="AS46" i="39"/>
  <c r="AT47" i="39"/>
  <c r="G4" i="39" s="1"/>
  <c r="AS47" i="39"/>
  <c r="G2" i="39"/>
  <c r="G3" i="39"/>
  <c r="G5" i="39"/>
  <c r="AT44" i="39"/>
  <c r="AS44" i="39"/>
  <c r="AE33" i="39"/>
  <c r="AT11" i="39" s="1"/>
  <c r="AG34" i="39" s="1"/>
  <c r="AT45" i="39"/>
  <c r="AS45" i="39"/>
  <c r="G6" i="39"/>
  <c r="AL23" i="39"/>
  <c r="AO43" i="39"/>
  <c r="AP11" i="39"/>
  <c r="H4" i="47" l="1"/>
  <c r="H3" i="47"/>
  <c r="H6" i="47"/>
  <c r="H5" i="47"/>
  <c r="H2" i="47"/>
  <c r="E4" i="47"/>
  <c r="E3" i="47"/>
  <c r="E6" i="47"/>
  <c r="E5" i="47"/>
  <c r="E2" i="47"/>
  <c r="H6" i="46"/>
  <c r="H4" i="46"/>
  <c r="H3" i="46"/>
  <c r="H5" i="46"/>
  <c r="H2" i="46"/>
  <c r="E3" i="46"/>
  <c r="E4" i="46"/>
  <c r="E6" i="46"/>
  <c r="E5" i="46"/>
  <c r="E2" i="46"/>
  <c r="H4" i="45"/>
  <c r="H3" i="45"/>
  <c r="H2" i="45"/>
  <c r="H6" i="45"/>
  <c r="H5" i="45"/>
  <c r="H4" i="44"/>
  <c r="H3" i="44"/>
  <c r="H6" i="44"/>
  <c r="H5" i="44"/>
  <c r="H2" i="44"/>
  <c r="E4" i="44"/>
  <c r="E3" i="44"/>
  <c r="E6" i="44"/>
  <c r="E5" i="44"/>
  <c r="E2" i="44"/>
  <c r="AL30" i="39"/>
  <c r="AM30" i="39" s="1"/>
  <c r="AH34" i="39" s="1"/>
  <c r="F4" i="39"/>
  <c r="F6" i="39"/>
  <c r="F5" i="39"/>
  <c r="F3" i="39"/>
  <c r="F2" i="39"/>
  <c r="AP43" i="39"/>
  <c r="AF40" i="39" s="1"/>
  <c r="AT43" i="39"/>
  <c r="AS43" i="39"/>
  <c r="E6" i="39"/>
  <c r="E5" i="39"/>
  <c r="E3" i="39"/>
  <c r="E2" i="39"/>
  <c r="E4" i="39"/>
  <c r="H5" i="39" l="1"/>
  <c r="H3" i="39"/>
  <c r="H2" i="39"/>
  <c r="H6" i="39"/>
  <c r="H4" i="39"/>
  <c r="C3" i="24"/>
  <c r="C4" i="24"/>
  <c r="C5" i="24"/>
  <c r="C6" i="24"/>
  <c r="C2" i="24"/>
  <c r="AC43" i="24"/>
  <c r="AC42" i="24"/>
  <c r="AD40" i="24"/>
  <c r="AO6" i="24"/>
  <c r="AO5" i="24"/>
  <c r="AN1" i="24"/>
  <c r="AQ11" i="24"/>
  <c r="AQ10" i="24"/>
  <c r="AQ9" i="24"/>
  <c r="AQ8" i="24"/>
  <c r="AQ7" i="24"/>
  <c r="AQ6" i="24"/>
  <c r="AQ5" i="24"/>
  <c r="AQ4" i="24"/>
  <c r="AQ3" i="24"/>
  <c r="AO4" i="24"/>
  <c r="AO3" i="24"/>
  <c r="AP8" i="24"/>
  <c r="AP7" i="24"/>
  <c r="AP6" i="24"/>
  <c r="AP5" i="24"/>
  <c r="AP4" i="24"/>
  <c r="AP3" i="24"/>
  <c r="AO24" i="24"/>
  <c r="G25" i="32"/>
  <c r="AD51" i="24"/>
  <c r="AD52" i="24"/>
  <c r="AD53" i="24"/>
  <c r="AD50" i="24"/>
  <c r="AC51" i="24"/>
  <c r="AC52" i="24"/>
  <c r="AC53" i="24"/>
  <c r="AC50" i="24"/>
  <c r="AG43" i="24"/>
  <c r="AD39" i="24"/>
  <c r="AF34" i="24"/>
  <c r="AC34" i="24"/>
  <c r="AF33" i="24"/>
  <c r="AC33" i="24"/>
  <c r="AF28" i="24"/>
  <c r="AD28" i="24"/>
  <c r="AG15" i="24"/>
  <c r="AF15" i="24"/>
  <c r="AE15" i="24"/>
  <c r="AD15" i="24"/>
  <c r="AB13" i="24"/>
  <c r="AC10" i="24"/>
  <c r="AC5" i="24"/>
  <c r="AB2" i="24"/>
  <c r="K3" i="24" l="1"/>
  <c r="K4" i="24"/>
  <c r="K5" i="24"/>
  <c r="K6" i="24"/>
  <c r="J3" i="24"/>
  <c r="J4" i="24"/>
  <c r="J5" i="24"/>
  <c r="J6" i="24"/>
  <c r="I3" i="24"/>
  <c r="I4" i="24"/>
  <c r="I5" i="24"/>
  <c r="I6" i="24"/>
  <c r="K2" i="24"/>
  <c r="J2" i="24"/>
  <c r="I2" i="24"/>
  <c r="L1" i="21" l="1"/>
  <c r="L3" i="21" s="1"/>
  <c r="I3" i="21"/>
  <c r="I4" i="21"/>
  <c r="I5" i="21"/>
  <c r="I6" i="21"/>
  <c r="I7" i="21"/>
  <c r="I8" i="21"/>
  <c r="I9" i="21"/>
  <c r="I10" i="21"/>
  <c r="I11" i="21"/>
  <c r="I12" i="21"/>
  <c r="I13" i="21"/>
  <c r="I14" i="21"/>
  <c r="I15" i="21"/>
  <c r="I16" i="21"/>
  <c r="I17" i="21"/>
  <c r="I18" i="21"/>
  <c r="I19" i="21"/>
  <c r="I20" i="21"/>
  <c r="I21" i="21"/>
  <c r="I22" i="21"/>
  <c r="I23" i="21"/>
  <c r="I24" i="21"/>
  <c r="I25" i="21"/>
  <c r="I26" i="21"/>
  <c r="I27" i="21"/>
  <c r="I28" i="21"/>
  <c r="I29" i="21"/>
  <c r="I30" i="21"/>
  <c r="I31" i="21"/>
  <c r="I32" i="21"/>
  <c r="I33" i="21"/>
  <c r="I34" i="21"/>
  <c r="I35" i="21"/>
  <c r="I36" i="21"/>
  <c r="I37" i="21"/>
  <c r="I38" i="21"/>
  <c r="I39" i="21"/>
  <c r="I40" i="21"/>
  <c r="I41" i="21"/>
  <c r="I42" i="21"/>
  <c r="I43" i="21"/>
  <c r="I44" i="21"/>
  <c r="I45" i="21"/>
  <c r="I46" i="21"/>
  <c r="I47" i="21"/>
  <c r="I48" i="21"/>
  <c r="I49" i="21"/>
  <c r="I50" i="21"/>
  <c r="I51" i="21"/>
  <c r="I52" i="21"/>
  <c r="I53" i="21"/>
  <c r="I54" i="21"/>
  <c r="I55" i="21"/>
  <c r="I56" i="21"/>
  <c r="I57" i="21"/>
  <c r="I58" i="21"/>
  <c r="I59" i="21"/>
  <c r="I60" i="21"/>
  <c r="I61" i="21"/>
  <c r="I62" i="21"/>
  <c r="I63" i="21"/>
  <c r="I64" i="21"/>
  <c r="I65" i="21"/>
  <c r="I66" i="21"/>
  <c r="I67" i="21"/>
  <c r="I68" i="21"/>
  <c r="I69" i="21"/>
  <c r="I70" i="21"/>
  <c r="I71" i="21"/>
  <c r="I72" i="21"/>
  <c r="I73" i="21"/>
  <c r="I74" i="21"/>
  <c r="I75" i="21"/>
  <c r="I76" i="21"/>
  <c r="I77" i="21"/>
  <c r="I78" i="21"/>
  <c r="I79" i="21"/>
  <c r="I80" i="21"/>
  <c r="I81" i="21"/>
  <c r="I82" i="21"/>
  <c r="I83" i="21"/>
  <c r="I84" i="21"/>
  <c r="I85" i="21"/>
  <c r="I86" i="21"/>
  <c r="I87" i="21"/>
  <c r="I88" i="21"/>
  <c r="I89" i="21"/>
  <c r="I90" i="21"/>
  <c r="I91" i="21"/>
  <c r="I92" i="21"/>
  <c r="I93" i="21"/>
  <c r="I94" i="21"/>
  <c r="I95" i="21"/>
  <c r="I96" i="21"/>
  <c r="I97" i="21"/>
  <c r="I98" i="21"/>
  <c r="I99" i="21"/>
  <c r="I100" i="21"/>
  <c r="I101" i="21"/>
  <c r="I102" i="21"/>
  <c r="I103" i="21"/>
  <c r="I104" i="21"/>
  <c r="I105" i="21"/>
  <c r="I106" i="21"/>
  <c r="I107" i="21"/>
  <c r="I108" i="21"/>
  <c r="I109" i="21"/>
  <c r="I110" i="21"/>
  <c r="I111" i="21"/>
  <c r="I112" i="21"/>
  <c r="I113" i="21"/>
  <c r="I114" i="21"/>
  <c r="I115" i="21"/>
  <c r="I116" i="21"/>
  <c r="I117" i="21"/>
  <c r="I118" i="21"/>
  <c r="I119" i="21"/>
  <c r="I120" i="21"/>
  <c r="I121" i="21"/>
  <c r="I122" i="21"/>
  <c r="I123" i="21"/>
  <c r="I124" i="21"/>
  <c r="I125" i="21"/>
  <c r="I126" i="21"/>
  <c r="I127" i="21"/>
  <c r="I128" i="21"/>
  <c r="I129" i="21"/>
  <c r="I130" i="21"/>
  <c r="I131" i="21"/>
  <c r="I132" i="21"/>
  <c r="I133" i="21"/>
  <c r="I134" i="21"/>
  <c r="I135" i="21"/>
  <c r="I136" i="21"/>
  <c r="I137" i="21"/>
  <c r="I138" i="21"/>
  <c r="I139" i="21"/>
  <c r="I140" i="21"/>
  <c r="I141" i="21"/>
  <c r="I142" i="21"/>
  <c r="I143" i="21"/>
  <c r="I144" i="21"/>
  <c r="I145" i="21"/>
  <c r="I146" i="21"/>
  <c r="I147" i="21"/>
  <c r="I148" i="21"/>
  <c r="I149" i="21"/>
  <c r="I150" i="21"/>
  <c r="I151" i="21"/>
  <c r="I152" i="21"/>
  <c r="I153" i="21"/>
  <c r="I154" i="21"/>
  <c r="I155" i="21"/>
  <c r="I156" i="21"/>
  <c r="I157" i="21"/>
  <c r="I158" i="21"/>
  <c r="I159" i="21"/>
  <c r="I160" i="21"/>
  <c r="I161" i="21"/>
  <c r="I162" i="21"/>
  <c r="I163" i="21"/>
  <c r="I164" i="21"/>
  <c r="I165" i="21"/>
  <c r="I166" i="21"/>
  <c r="I167" i="21"/>
  <c r="I168" i="21"/>
  <c r="I169" i="21"/>
  <c r="I170" i="21"/>
  <c r="I171" i="21"/>
  <c r="I172" i="21"/>
  <c r="I173" i="21"/>
  <c r="I174" i="21"/>
  <c r="I175" i="21"/>
  <c r="I176" i="21"/>
  <c r="I177" i="21"/>
  <c r="I178" i="21"/>
  <c r="I179" i="21"/>
  <c r="I180" i="21"/>
  <c r="I181" i="21"/>
  <c r="I182" i="21"/>
  <c r="I183" i="21"/>
  <c r="I184" i="21"/>
  <c r="I185" i="21"/>
  <c r="I186" i="21"/>
  <c r="I187" i="21"/>
  <c r="I188" i="21"/>
  <c r="I189" i="21"/>
  <c r="I190" i="21"/>
  <c r="I191" i="21"/>
  <c r="I192" i="21"/>
  <c r="I193" i="21"/>
  <c r="I194" i="21"/>
  <c r="I195" i="21"/>
  <c r="I196" i="21"/>
  <c r="I197" i="21"/>
  <c r="I198" i="21"/>
  <c r="I199" i="21"/>
  <c r="I200" i="21"/>
  <c r="I201" i="21"/>
  <c r="I202" i="21"/>
  <c r="I203" i="21"/>
  <c r="I204" i="21"/>
  <c r="I205" i="21"/>
  <c r="I206" i="21"/>
  <c r="I207" i="21"/>
  <c r="I208" i="21"/>
  <c r="I209" i="21"/>
  <c r="I210" i="21"/>
  <c r="I211" i="21"/>
  <c r="I212" i="21"/>
  <c r="I213" i="21"/>
  <c r="I214" i="21"/>
  <c r="I215" i="21"/>
  <c r="I216" i="21"/>
  <c r="I217" i="21"/>
  <c r="I218" i="21"/>
  <c r="I219" i="21"/>
  <c r="I220" i="21"/>
  <c r="I221" i="21"/>
  <c r="I222" i="21"/>
  <c r="I223" i="21"/>
  <c r="I224" i="21"/>
  <c r="I225" i="21"/>
  <c r="I226" i="21"/>
  <c r="I227" i="21"/>
  <c r="I228" i="21"/>
  <c r="I229" i="21"/>
  <c r="I230" i="21"/>
  <c r="I231" i="21"/>
  <c r="I232" i="21"/>
  <c r="I233" i="21"/>
  <c r="I234" i="21"/>
  <c r="I235" i="21"/>
  <c r="I236" i="21"/>
  <c r="I237" i="21"/>
  <c r="I238" i="21"/>
  <c r="I239" i="21"/>
  <c r="I240" i="21"/>
  <c r="I241" i="21"/>
  <c r="I242" i="21"/>
  <c r="I243" i="21"/>
  <c r="I244" i="21"/>
  <c r="I245" i="21"/>
  <c r="I246" i="21"/>
  <c r="I247" i="21"/>
  <c r="I248" i="21"/>
  <c r="I249" i="21"/>
  <c r="I250" i="21"/>
  <c r="I251" i="21"/>
  <c r="I252" i="21"/>
  <c r="I253" i="21"/>
  <c r="I254" i="21"/>
  <c r="I255" i="21"/>
  <c r="I256" i="21"/>
  <c r="I257" i="21"/>
  <c r="I258" i="21"/>
  <c r="I259" i="21"/>
  <c r="I260" i="21"/>
  <c r="I261" i="21"/>
  <c r="I262" i="21"/>
  <c r="I263" i="21"/>
  <c r="I264" i="21"/>
  <c r="I265" i="21"/>
  <c r="I266" i="21"/>
  <c r="I267" i="21"/>
  <c r="I268" i="21"/>
  <c r="I269" i="21"/>
  <c r="I270" i="21"/>
  <c r="I271" i="21"/>
  <c r="I272" i="21"/>
  <c r="I273" i="21"/>
  <c r="I274" i="21"/>
  <c r="I275" i="21"/>
  <c r="I276" i="21"/>
  <c r="I277" i="21"/>
  <c r="I278" i="21"/>
  <c r="I279" i="21"/>
  <c r="I280" i="21"/>
  <c r="I281" i="21"/>
  <c r="I282" i="21"/>
  <c r="I283" i="21"/>
  <c r="I284" i="21"/>
  <c r="I285" i="21"/>
  <c r="I286" i="21"/>
  <c r="I287" i="21"/>
  <c r="I288" i="21"/>
  <c r="I289" i="21"/>
  <c r="I290" i="21"/>
  <c r="I291" i="21"/>
  <c r="I292" i="21"/>
  <c r="I293" i="21"/>
  <c r="I294" i="21"/>
  <c r="I295" i="21"/>
  <c r="I296" i="21"/>
  <c r="I297" i="21"/>
  <c r="I298" i="21"/>
  <c r="I299" i="21"/>
  <c r="I300" i="21"/>
  <c r="I301" i="21"/>
  <c r="I302" i="21"/>
  <c r="I303" i="21"/>
  <c r="I304" i="21"/>
  <c r="I305" i="21"/>
  <c r="I306" i="21"/>
  <c r="I307" i="21"/>
  <c r="I308" i="21"/>
  <c r="I309" i="21"/>
  <c r="I310" i="21"/>
  <c r="I311" i="21"/>
  <c r="I312" i="21"/>
  <c r="I313" i="21"/>
  <c r="I314" i="21"/>
  <c r="I315" i="21"/>
  <c r="I316" i="21"/>
  <c r="I317" i="21"/>
  <c r="I318" i="21"/>
  <c r="I319" i="21"/>
  <c r="I320" i="21"/>
  <c r="I321" i="21"/>
  <c r="I322" i="21"/>
  <c r="I323" i="21"/>
  <c r="I324" i="21"/>
  <c r="I325" i="21"/>
  <c r="I326" i="21"/>
  <c r="I327" i="21"/>
  <c r="I328" i="21"/>
  <c r="I329" i="21"/>
  <c r="I330" i="21"/>
  <c r="I331" i="21"/>
  <c r="I332" i="21"/>
  <c r="I333" i="21"/>
  <c r="I334" i="21"/>
  <c r="I335" i="21"/>
  <c r="I336" i="21"/>
  <c r="I337" i="21"/>
  <c r="I338" i="21"/>
  <c r="I339" i="21"/>
  <c r="I340" i="21"/>
  <c r="I341" i="21"/>
  <c r="I342" i="21"/>
  <c r="I343" i="21"/>
  <c r="I344" i="21"/>
  <c r="I345" i="21"/>
  <c r="I346" i="21"/>
  <c r="I347" i="21"/>
  <c r="I348" i="21"/>
  <c r="I349" i="21"/>
  <c r="I350" i="21"/>
  <c r="I351" i="21"/>
  <c r="I352" i="21"/>
  <c r="I353" i="21"/>
  <c r="I354" i="21"/>
  <c r="I355" i="21"/>
  <c r="I356" i="21"/>
  <c r="I357" i="21"/>
  <c r="I358" i="21"/>
  <c r="I359" i="21"/>
  <c r="I360" i="21"/>
  <c r="I361" i="21"/>
  <c r="I2" i="21"/>
  <c r="G3" i="21"/>
  <c r="G4" i="21"/>
  <c r="G5" i="21"/>
  <c r="G6" i="21"/>
  <c r="G7" i="21"/>
  <c r="G8" i="21"/>
  <c r="G9" i="21"/>
  <c r="G10" i="21"/>
  <c r="G11" i="21"/>
  <c r="G12" i="21"/>
  <c r="G13" i="21"/>
  <c r="G14" i="21"/>
  <c r="G15" i="21"/>
  <c r="G16" i="21"/>
  <c r="G17" i="21"/>
  <c r="G18" i="21"/>
  <c r="G19" i="21"/>
  <c r="G20" i="21"/>
  <c r="G21" i="21"/>
  <c r="G22" i="21"/>
  <c r="G23" i="21"/>
  <c r="G24" i="21"/>
  <c r="G25" i="21"/>
  <c r="G26" i="21"/>
  <c r="G27" i="21"/>
  <c r="G28" i="21"/>
  <c r="G29" i="21"/>
  <c r="G30" i="21"/>
  <c r="G31" i="21"/>
  <c r="G32" i="21"/>
  <c r="G33" i="21"/>
  <c r="G34" i="21"/>
  <c r="G35" i="21"/>
  <c r="G36" i="21"/>
  <c r="G37" i="21"/>
  <c r="G38" i="21"/>
  <c r="G39" i="21"/>
  <c r="G40" i="21"/>
  <c r="G41" i="21"/>
  <c r="G42" i="21"/>
  <c r="G43" i="21"/>
  <c r="G44" i="21"/>
  <c r="G45" i="21"/>
  <c r="G46" i="21"/>
  <c r="G47" i="21"/>
  <c r="G48" i="21"/>
  <c r="G49" i="21"/>
  <c r="G50" i="21"/>
  <c r="G51" i="21"/>
  <c r="G52" i="21"/>
  <c r="G53" i="21"/>
  <c r="G54" i="21"/>
  <c r="G55" i="21"/>
  <c r="G56" i="21"/>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94" i="21"/>
  <c r="G95" i="21"/>
  <c r="G96" i="21"/>
  <c r="G97" i="21"/>
  <c r="G98" i="21"/>
  <c r="G99" i="21"/>
  <c r="G100" i="21"/>
  <c r="G101" i="21"/>
  <c r="G102" i="2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141" i="21"/>
  <c r="G142" i="21"/>
  <c r="G143" i="21"/>
  <c r="G144" i="21"/>
  <c r="G145" i="21"/>
  <c r="G146" i="21"/>
  <c r="G147" i="21"/>
  <c r="G148" i="21"/>
  <c r="G149" i="21"/>
  <c r="G150" i="21"/>
  <c r="G151" i="21"/>
  <c r="G152" i="21"/>
  <c r="G153" i="21"/>
  <c r="G154" i="21"/>
  <c r="G155" i="21"/>
  <c r="G156" i="21"/>
  <c r="G157" i="21"/>
  <c r="G158" i="21"/>
  <c r="G159" i="21"/>
  <c r="G160" i="21"/>
  <c r="G161" i="21"/>
  <c r="G162" i="21"/>
  <c r="G163" i="21"/>
  <c r="G164" i="21"/>
  <c r="G165" i="21"/>
  <c r="G166" i="21"/>
  <c r="G167" i="21"/>
  <c r="G168" i="21"/>
  <c r="G169" i="21"/>
  <c r="G170" i="21"/>
  <c r="G171" i="21"/>
  <c r="G172" i="21"/>
  <c r="G173" i="21"/>
  <c r="G174" i="21"/>
  <c r="G175" i="21"/>
  <c r="G176" i="21"/>
  <c r="G177" i="21"/>
  <c r="G178" i="21"/>
  <c r="G179" i="21"/>
  <c r="G180" i="21"/>
  <c r="G181" i="21"/>
  <c r="G182" i="21"/>
  <c r="G183" i="21"/>
  <c r="G184" i="21"/>
  <c r="G185" i="21"/>
  <c r="G186" i="21"/>
  <c r="G187" i="21"/>
  <c r="G188" i="21"/>
  <c r="G189" i="21"/>
  <c r="G190" i="21"/>
  <c r="G191" i="21"/>
  <c r="G192" i="21"/>
  <c r="G193" i="21"/>
  <c r="G194" i="21"/>
  <c r="G195" i="21"/>
  <c r="G196" i="21"/>
  <c r="G197" i="21"/>
  <c r="G198" i="21"/>
  <c r="G199" i="21"/>
  <c r="G200" i="21"/>
  <c r="G201" i="21"/>
  <c r="G202" i="21"/>
  <c r="G203" i="21"/>
  <c r="G204" i="21"/>
  <c r="G205" i="21"/>
  <c r="G206" i="21"/>
  <c r="G207" i="21"/>
  <c r="G208" i="21"/>
  <c r="G209" i="21"/>
  <c r="G210" i="21"/>
  <c r="G211" i="21"/>
  <c r="G212" i="21"/>
  <c r="G213" i="21"/>
  <c r="G214" i="21"/>
  <c r="G215" i="21"/>
  <c r="G216" i="21"/>
  <c r="G217" i="21"/>
  <c r="G218" i="21"/>
  <c r="G219" i="21"/>
  <c r="G220" i="21"/>
  <c r="G221" i="21"/>
  <c r="G222" i="21"/>
  <c r="G223" i="21"/>
  <c r="G224" i="21"/>
  <c r="G225" i="21"/>
  <c r="G226" i="21"/>
  <c r="G227" i="21"/>
  <c r="G228" i="21"/>
  <c r="G229" i="21"/>
  <c r="G230" i="21"/>
  <c r="G231" i="21"/>
  <c r="G232" i="21"/>
  <c r="G233" i="21"/>
  <c r="G234" i="21"/>
  <c r="G235" i="21"/>
  <c r="G236" i="21"/>
  <c r="G237" i="21"/>
  <c r="G238" i="21"/>
  <c r="G239" i="21"/>
  <c r="G240" i="21"/>
  <c r="G241" i="21"/>
  <c r="G242" i="21"/>
  <c r="G243" i="21"/>
  <c r="G244" i="21"/>
  <c r="G245" i="21"/>
  <c r="G246" i="21"/>
  <c r="G247" i="21"/>
  <c r="G248" i="21"/>
  <c r="G249" i="21"/>
  <c r="G250" i="21"/>
  <c r="G251" i="21"/>
  <c r="G252" i="21"/>
  <c r="G253" i="21"/>
  <c r="G254" i="21"/>
  <c r="G255" i="21"/>
  <c r="G256" i="21"/>
  <c r="G257" i="21"/>
  <c r="G258" i="21"/>
  <c r="G259" i="21"/>
  <c r="G260" i="21"/>
  <c r="G261" i="21"/>
  <c r="G262" i="21"/>
  <c r="G263" i="21"/>
  <c r="G264" i="21"/>
  <c r="G265" i="21"/>
  <c r="G266" i="21"/>
  <c r="G267" i="21"/>
  <c r="G268" i="21"/>
  <c r="G269" i="21"/>
  <c r="G270" i="21"/>
  <c r="G271" i="21"/>
  <c r="G272" i="21"/>
  <c r="G273" i="21"/>
  <c r="G274" i="21"/>
  <c r="G275" i="21"/>
  <c r="G276" i="21"/>
  <c r="G277" i="21"/>
  <c r="G278" i="21"/>
  <c r="G279" i="21"/>
  <c r="G280" i="21"/>
  <c r="G281" i="21"/>
  <c r="G282" i="21"/>
  <c r="G283" i="21"/>
  <c r="G284" i="21"/>
  <c r="G285" i="21"/>
  <c r="G286" i="21"/>
  <c r="G287" i="21"/>
  <c r="G288" i="21"/>
  <c r="G289" i="21"/>
  <c r="G290" i="21"/>
  <c r="G291" i="21"/>
  <c r="G292" i="21"/>
  <c r="G293" i="21"/>
  <c r="G294" i="21"/>
  <c r="G295" i="21"/>
  <c r="G296" i="21"/>
  <c r="G297" i="21"/>
  <c r="G298" i="21"/>
  <c r="G299" i="21"/>
  <c r="G300" i="21"/>
  <c r="G301" i="21"/>
  <c r="G302" i="21"/>
  <c r="G303" i="21"/>
  <c r="G304" i="21"/>
  <c r="G305" i="21"/>
  <c r="G306" i="21"/>
  <c r="G307" i="21"/>
  <c r="G308" i="21"/>
  <c r="G309" i="21"/>
  <c r="G310" i="21"/>
  <c r="G311" i="21"/>
  <c r="G312" i="21"/>
  <c r="G313" i="21"/>
  <c r="G314" i="21"/>
  <c r="G315" i="21"/>
  <c r="G316" i="21"/>
  <c r="G317" i="21"/>
  <c r="G318" i="21"/>
  <c r="G319" i="21"/>
  <c r="G320" i="21"/>
  <c r="G321" i="21"/>
  <c r="G322" i="21"/>
  <c r="G323" i="21"/>
  <c r="G324" i="21"/>
  <c r="G325" i="21"/>
  <c r="G326" i="21"/>
  <c r="G327" i="21"/>
  <c r="G328" i="21"/>
  <c r="G329" i="21"/>
  <c r="G330" i="21"/>
  <c r="G331" i="21"/>
  <c r="G332" i="21"/>
  <c r="G333" i="21"/>
  <c r="G334" i="21"/>
  <c r="G335" i="21"/>
  <c r="G336" i="21"/>
  <c r="G337" i="21"/>
  <c r="G338" i="21"/>
  <c r="G339" i="21"/>
  <c r="G340" i="21"/>
  <c r="G341" i="21"/>
  <c r="G342" i="21"/>
  <c r="G343" i="21"/>
  <c r="G344" i="21"/>
  <c r="G345" i="21"/>
  <c r="G346" i="21"/>
  <c r="G347" i="21"/>
  <c r="G348" i="21"/>
  <c r="G349" i="21"/>
  <c r="G350" i="21"/>
  <c r="G351" i="21"/>
  <c r="G352" i="21"/>
  <c r="G353" i="21"/>
  <c r="G354" i="21"/>
  <c r="G355" i="21"/>
  <c r="G356" i="21"/>
  <c r="G357" i="21"/>
  <c r="G358" i="21"/>
  <c r="G359" i="21"/>
  <c r="G360" i="21"/>
  <c r="G361" i="21"/>
  <c r="G2" i="21"/>
  <c r="L8" i="21" l="1"/>
  <c r="J9" i="21" a="1"/>
  <c r="J9" i="21" s="1"/>
  <c r="J10" i="21" a="1"/>
  <c r="J10" i="21" s="1"/>
  <c r="J11" i="21" a="1"/>
  <c r="J11" i="21" s="1"/>
  <c r="L305" i="21"/>
  <c r="L302" i="21"/>
  <c r="L346" i="21"/>
  <c r="L246" i="21"/>
  <c r="L345" i="21"/>
  <c r="L245" i="21"/>
  <c r="L326" i="21"/>
  <c r="L282" i="21"/>
  <c r="L201" i="21"/>
  <c r="L322" i="21"/>
  <c r="L281" i="21"/>
  <c r="L197" i="21"/>
  <c r="L358" i="21"/>
  <c r="L337" i="21"/>
  <c r="L314" i="21"/>
  <c r="L294" i="21"/>
  <c r="L266" i="21"/>
  <c r="L225" i="21"/>
  <c r="L145" i="21"/>
  <c r="L354" i="21"/>
  <c r="L334" i="21"/>
  <c r="L313" i="21"/>
  <c r="L290" i="21"/>
  <c r="L265" i="21"/>
  <c r="L224" i="21"/>
  <c r="L144" i="21"/>
  <c r="L361" i="21"/>
  <c r="L353" i="21"/>
  <c r="L342" i="21"/>
  <c r="L330" i="21"/>
  <c r="L321" i="21"/>
  <c r="L310" i="21"/>
  <c r="L298" i="21"/>
  <c r="L289" i="21"/>
  <c r="L274" i="21"/>
  <c r="L257" i="21"/>
  <c r="L236" i="21"/>
  <c r="L214" i="21"/>
  <c r="L176" i="21"/>
  <c r="L97" i="21"/>
  <c r="L359" i="21"/>
  <c r="L350" i="21"/>
  <c r="L338" i="21"/>
  <c r="L329" i="21"/>
  <c r="L318" i="21"/>
  <c r="L306" i="21"/>
  <c r="L297" i="21"/>
  <c r="L286" i="21"/>
  <c r="L273" i="21"/>
  <c r="L256" i="21"/>
  <c r="L234" i="21"/>
  <c r="L213" i="21"/>
  <c r="L172" i="21"/>
  <c r="L94" i="21"/>
  <c r="L278" i="21"/>
  <c r="L270" i="21"/>
  <c r="L262" i="21"/>
  <c r="L252" i="21"/>
  <c r="L241" i="21"/>
  <c r="L230" i="21"/>
  <c r="L220" i="21"/>
  <c r="L209" i="21"/>
  <c r="L188" i="21"/>
  <c r="L161" i="21"/>
  <c r="L124" i="21"/>
  <c r="L65" i="21"/>
  <c r="L2" i="21"/>
  <c r="L357" i="21"/>
  <c r="L349" i="21"/>
  <c r="L341" i="21"/>
  <c r="L333" i="21"/>
  <c r="L325" i="21"/>
  <c r="L317" i="21"/>
  <c r="L309" i="21"/>
  <c r="L301" i="21"/>
  <c r="L293" i="21"/>
  <c r="L285" i="21"/>
  <c r="L277" i="21"/>
  <c r="L269" i="21"/>
  <c r="L261" i="21"/>
  <c r="L250" i="21"/>
  <c r="L240" i="21"/>
  <c r="L229" i="21"/>
  <c r="L218" i="21"/>
  <c r="L208" i="21"/>
  <c r="L186" i="21"/>
  <c r="L156" i="21"/>
  <c r="L122" i="21"/>
  <c r="L62" i="21"/>
  <c r="L360" i="21"/>
  <c r="L356" i="21"/>
  <c r="L352" i="21"/>
  <c r="L348" i="21"/>
  <c r="L344" i="21"/>
  <c r="L340" i="21"/>
  <c r="L336" i="21"/>
  <c r="L332" i="21"/>
  <c r="L328" i="21"/>
  <c r="L324" i="21"/>
  <c r="L320" i="21"/>
  <c r="L316" i="21"/>
  <c r="L312" i="21"/>
  <c r="L308" i="21"/>
  <c r="L304" i="21"/>
  <c r="L300" i="21"/>
  <c r="L296" i="21"/>
  <c r="L292" i="21"/>
  <c r="L288" i="21"/>
  <c r="L284" i="21"/>
  <c r="L280" i="21"/>
  <c r="L276" i="21"/>
  <c r="L272" i="21"/>
  <c r="L268" i="21"/>
  <c r="L264" i="21"/>
  <c r="L260" i="21"/>
  <c r="L254" i="21"/>
  <c r="L249" i="21"/>
  <c r="L244" i="21"/>
  <c r="L238" i="21"/>
  <c r="L233" i="21"/>
  <c r="L228" i="21"/>
  <c r="L222" i="21"/>
  <c r="L217" i="21"/>
  <c r="L212" i="21"/>
  <c r="L205" i="21"/>
  <c r="L196" i="21"/>
  <c r="L182" i="21"/>
  <c r="L166" i="21"/>
  <c r="L154" i="21"/>
  <c r="L134" i="21"/>
  <c r="L113" i="21"/>
  <c r="L81" i="21"/>
  <c r="L41" i="21"/>
  <c r="L355" i="21"/>
  <c r="L351" i="21"/>
  <c r="L347" i="21"/>
  <c r="L343" i="21"/>
  <c r="L339" i="21"/>
  <c r="L335" i="21"/>
  <c r="L331" i="21"/>
  <c r="L327" i="21"/>
  <c r="L323" i="21"/>
  <c r="L319" i="21"/>
  <c r="L315" i="21"/>
  <c r="L311" i="21"/>
  <c r="L307" i="21"/>
  <c r="L303" i="21"/>
  <c r="L299" i="21"/>
  <c r="L295" i="21"/>
  <c r="L291" i="21"/>
  <c r="L287" i="21"/>
  <c r="L283" i="21"/>
  <c r="L279" i="21"/>
  <c r="L275" i="21"/>
  <c r="L271" i="21"/>
  <c r="L267" i="21"/>
  <c r="L263" i="21"/>
  <c r="L258" i="21"/>
  <c r="L253" i="21"/>
  <c r="L248" i="21"/>
  <c r="L242" i="21"/>
  <c r="L237" i="21"/>
  <c r="L232" i="21"/>
  <c r="L226" i="21"/>
  <c r="L221" i="21"/>
  <c r="L216" i="21"/>
  <c r="L210" i="21"/>
  <c r="L204" i="21"/>
  <c r="L193" i="21"/>
  <c r="L177" i="21"/>
  <c r="L165" i="21"/>
  <c r="L150" i="21"/>
  <c r="L133" i="21"/>
  <c r="L110" i="21"/>
  <c r="L78" i="21"/>
  <c r="L37" i="21"/>
  <c r="L140" i="21"/>
  <c r="L129" i="21"/>
  <c r="L118" i="21"/>
  <c r="L105" i="21"/>
  <c r="L89" i="21"/>
  <c r="L73" i="21"/>
  <c r="L57" i="21"/>
  <c r="L25" i="21"/>
  <c r="L206" i="21"/>
  <c r="L200" i="21"/>
  <c r="L192" i="21"/>
  <c r="L181" i="21"/>
  <c r="L170" i="21"/>
  <c r="L160" i="21"/>
  <c r="L149" i="21"/>
  <c r="L138" i="21"/>
  <c r="L128" i="21"/>
  <c r="L117" i="21"/>
  <c r="L102" i="21"/>
  <c r="L86" i="21"/>
  <c r="L70" i="21"/>
  <c r="L53" i="21"/>
  <c r="L21" i="21"/>
  <c r="L259" i="21"/>
  <c r="L255" i="21"/>
  <c r="L251" i="21"/>
  <c r="L247" i="21"/>
  <c r="L243" i="21"/>
  <c r="L239" i="21"/>
  <c r="L235" i="21"/>
  <c r="L231" i="21"/>
  <c r="L227" i="21"/>
  <c r="L223" i="21"/>
  <c r="L219" i="21"/>
  <c r="L215" i="21"/>
  <c r="L211" i="21"/>
  <c r="L207" i="21"/>
  <c r="L203" i="21"/>
  <c r="L199" i="21"/>
  <c r="L195" i="21"/>
  <c r="L190" i="21"/>
  <c r="L185" i="21"/>
  <c r="L180" i="21"/>
  <c r="L174" i="21"/>
  <c r="L169" i="21"/>
  <c r="L164" i="21"/>
  <c r="L158" i="21"/>
  <c r="L153" i="21"/>
  <c r="L148" i="21"/>
  <c r="L142" i="21"/>
  <c r="L137" i="21"/>
  <c r="L132" i="21"/>
  <c r="L126" i="21"/>
  <c r="L121" i="21"/>
  <c r="L116" i="21"/>
  <c r="L109" i="21"/>
  <c r="L101" i="21"/>
  <c r="L93" i="21"/>
  <c r="L85" i="21"/>
  <c r="L77" i="21"/>
  <c r="L69" i="21"/>
  <c r="L61" i="21"/>
  <c r="L49" i="21"/>
  <c r="L33" i="21"/>
  <c r="L17" i="21"/>
  <c r="L202" i="21"/>
  <c r="L198" i="21"/>
  <c r="L194" i="21"/>
  <c r="L189" i="21"/>
  <c r="L184" i="21"/>
  <c r="L178" i="21"/>
  <c r="L173" i="21"/>
  <c r="L168" i="21"/>
  <c r="L162" i="21"/>
  <c r="L157" i="21"/>
  <c r="L152" i="21"/>
  <c r="L146" i="21"/>
  <c r="L141" i="21"/>
  <c r="L136" i="21"/>
  <c r="L130" i="21"/>
  <c r="L125" i="21"/>
  <c r="L120" i="21"/>
  <c r="L114" i="21"/>
  <c r="L106" i="21"/>
  <c r="L98" i="21"/>
  <c r="L90" i="21"/>
  <c r="L82" i="21"/>
  <c r="L74" i="21"/>
  <c r="L66" i="21"/>
  <c r="L58" i="21"/>
  <c r="L45" i="21"/>
  <c r="L29" i="21"/>
  <c r="L13" i="21"/>
  <c r="L54" i="21"/>
  <c r="L50" i="21"/>
  <c r="L46" i="21"/>
  <c r="L42" i="21"/>
  <c r="L38" i="21"/>
  <c r="L34" i="21"/>
  <c r="L30" i="21"/>
  <c r="L26" i="21"/>
  <c r="L22" i="21"/>
  <c r="L18" i="21"/>
  <c r="L14" i="21"/>
  <c r="L9" i="21"/>
  <c r="L4" i="21"/>
  <c r="L112" i="21"/>
  <c r="L108" i="21"/>
  <c r="L104" i="21"/>
  <c r="L100" i="21"/>
  <c r="L96" i="21"/>
  <c r="L92" i="21"/>
  <c r="L88" i="21"/>
  <c r="L84" i="21"/>
  <c r="L80" i="21"/>
  <c r="L76" i="21"/>
  <c r="L72" i="21"/>
  <c r="L68" i="21"/>
  <c r="L64" i="21"/>
  <c r="L60" i="21"/>
  <c r="L56" i="21"/>
  <c r="L52" i="21"/>
  <c r="L48" i="21"/>
  <c r="L44" i="21"/>
  <c r="L40" i="21"/>
  <c r="L36" i="21"/>
  <c r="L32" i="21"/>
  <c r="L28" i="21"/>
  <c r="L24" i="21"/>
  <c r="L20" i="21"/>
  <c r="L16" i="21"/>
  <c r="L12" i="21"/>
  <c r="L6" i="21"/>
  <c r="L191" i="21"/>
  <c r="L187" i="21"/>
  <c r="L183" i="21"/>
  <c r="L179" i="21"/>
  <c r="L175" i="21"/>
  <c r="L171" i="21"/>
  <c r="L167" i="21"/>
  <c r="L163" i="21"/>
  <c r="L159" i="21"/>
  <c r="L155" i="21"/>
  <c r="L151" i="21"/>
  <c r="L147" i="21"/>
  <c r="L143" i="21"/>
  <c r="L139" i="21"/>
  <c r="L135" i="21"/>
  <c r="L131" i="21"/>
  <c r="L127" i="21"/>
  <c r="L123" i="21"/>
  <c r="L119" i="21"/>
  <c r="L115" i="21"/>
  <c r="L111" i="21"/>
  <c r="L107" i="21"/>
  <c r="L103" i="21"/>
  <c r="L99" i="21"/>
  <c r="L95" i="21"/>
  <c r="L91" i="21"/>
  <c r="L87" i="21"/>
  <c r="L83" i="21"/>
  <c r="L79" i="21"/>
  <c r="L75" i="21"/>
  <c r="L71" i="21"/>
  <c r="L67" i="21"/>
  <c r="L63" i="21"/>
  <c r="L59" i="21"/>
  <c r="L55" i="21"/>
  <c r="L51" i="21"/>
  <c r="L47" i="21"/>
  <c r="L43" i="21"/>
  <c r="L39" i="21"/>
  <c r="L35" i="21"/>
  <c r="L31" i="21"/>
  <c r="L27" i="21"/>
  <c r="L23" i="21"/>
  <c r="L19" i="21"/>
  <c r="L15" i="21"/>
  <c r="L10" i="21"/>
  <c r="L5" i="21"/>
  <c r="J6" i="21" a="1"/>
  <c r="J6" i="21" s="1"/>
  <c r="J3" i="21" a="1"/>
  <c r="J3" i="21" s="1"/>
  <c r="J4" i="21" a="1"/>
  <c r="J4" i="21" s="1"/>
  <c r="J8" i="21" a="1"/>
  <c r="J8" i="21" s="1"/>
  <c r="J2" i="21" a="1"/>
  <c r="J2" i="21" s="1"/>
  <c r="J7" i="21" a="1"/>
  <c r="J7" i="21" s="1"/>
  <c r="J5" i="21" a="1"/>
  <c r="J5" i="21" s="1"/>
  <c r="L11" i="21"/>
  <c r="L7" i="21"/>
  <c r="N17" i="21" l="1" a="1"/>
  <c r="N17" i="21" s="1"/>
  <c r="N14" i="21" a="1"/>
  <c r="N14" i="21" s="1"/>
  <c r="N4" i="21" a="1"/>
  <c r="N4" i="21" s="1"/>
  <c r="N23" i="21" a="1"/>
  <c r="N23" i="21" s="1"/>
  <c r="N7" i="21" a="1"/>
  <c r="N7" i="21" s="1"/>
  <c r="N19" i="21" a="1"/>
  <c r="N19" i="21" s="1"/>
  <c r="N35" i="21" a="1"/>
  <c r="N35" i="21" s="1"/>
  <c r="N34" i="21" a="1"/>
  <c r="N34" i="21" s="1"/>
  <c r="N18" i="21" a="1"/>
  <c r="N18" i="21" s="1"/>
  <c r="N32" i="21" a="1"/>
  <c r="N32" i="21" s="1"/>
  <c r="N33" i="21" a="1"/>
  <c r="N33" i="21" s="1"/>
  <c r="N16" i="21" a="1"/>
  <c r="N16" i="21" s="1"/>
  <c r="N3" i="21" a="1"/>
  <c r="N3" i="21" s="1"/>
  <c r="N12" i="21" a="1"/>
  <c r="N12" i="21" s="1"/>
  <c r="N28" i="21" a="1"/>
  <c r="N28" i="21" s="1"/>
  <c r="N31" i="21" a="1"/>
  <c r="N31" i="21" s="1"/>
  <c r="N15" i="21" a="1"/>
  <c r="N15" i="21" s="1"/>
  <c r="N38" i="21" a="1"/>
  <c r="N38" i="21" s="1"/>
  <c r="N30" i="21" a="1"/>
  <c r="N30" i="21" s="1"/>
  <c r="N29" i="21" a="1"/>
  <c r="N29" i="21" s="1"/>
  <c r="N13" i="21" a="1"/>
  <c r="N13" i="21" s="1"/>
  <c r="N25" i="21" a="1"/>
  <c r="N25" i="21" s="1"/>
  <c r="N9" i="21" a="1"/>
  <c r="N9" i="21" s="1"/>
  <c r="N40" i="21" a="1"/>
  <c r="N40" i="21" s="1"/>
  <c r="N24" i="21" a="1"/>
  <c r="N24" i="21" s="1"/>
  <c r="N8" i="21" a="1"/>
  <c r="N8" i="21" s="1"/>
  <c r="N39" i="21" a="1"/>
  <c r="N39" i="21" s="1"/>
  <c r="N27" i="21" a="1"/>
  <c r="N27" i="21" s="1"/>
  <c r="N11" i="21" a="1"/>
  <c r="N11" i="21" s="1"/>
  <c r="N26" i="21" a="1"/>
  <c r="N26" i="21" s="1"/>
  <c r="N10" i="21" a="1"/>
  <c r="N10" i="21" s="1"/>
  <c r="N22" i="21" a="1"/>
  <c r="N22" i="21" s="1"/>
  <c r="N6" i="21" a="1"/>
  <c r="N6" i="21" s="1"/>
  <c r="N37" i="21" a="1"/>
  <c r="N37" i="21" s="1"/>
  <c r="N21" i="21" a="1"/>
  <c r="N21" i="21" s="1"/>
  <c r="N5" i="21" a="1"/>
  <c r="N5" i="21" s="1"/>
  <c r="N36" i="21" a="1"/>
  <c r="N36" i="21" s="1"/>
  <c r="N20" i="21" a="1"/>
  <c r="N20" i="21" s="1"/>
  <c r="C1" i="22"/>
  <c r="D1" i="22"/>
  <c r="E1" i="22"/>
  <c r="F1" i="22"/>
  <c r="G1" i="22"/>
  <c r="H1" i="22"/>
  <c r="I1" i="22"/>
  <c r="B1" i="22"/>
  <c r="D3" i="24"/>
  <c r="E3" i="22" s="1"/>
  <c r="D4" i="24"/>
  <c r="E4" i="22" s="1"/>
  <c r="D5" i="24"/>
  <c r="E5" i="22" s="1"/>
  <c r="D6" i="24"/>
  <c r="E6" i="22" s="1"/>
  <c r="B3" i="24"/>
  <c r="C3" i="22" s="1"/>
  <c r="B4" i="24"/>
  <c r="C4" i="22" s="1"/>
  <c r="B5" i="24"/>
  <c r="C5" i="22" s="1"/>
  <c r="B6" i="24"/>
  <c r="C6" i="22" s="1"/>
  <c r="O2" i="21" l="1"/>
  <c r="D2" i="24"/>
  <c r="E2" i="22" s="1"/>
  <c r="D3" i="22"/>
  <c r="D4" i="22"/>
  <c r="D5" i="22"/>
  <c r="D6" i="22"/>
  <c r="D2" i="22"/>
  <c r="AR44" i="24"/>
  <c r="AR45" i="24"/>
  <c r="AR46" i="24"/>
  <c r="AR47" i="24"/>
  <c r="AR43" i="24"/>
  <c r="A3" i="24"/>
  <c r="B3" i="22" s="1"/>
  <c r="A4" i="24"/>
  <c r="B4" i="22" s="1"/>
  <c r="A5" i="24"/>
  <c r="B5" i="22" s="1"/>
  <c r="A6" i="24"/>
  <c r="B6" i="22" s="1"/>
  <c r="A2" i="24"/>
  <c r="B2" i="22" s="1"/>
  <c r="B2" i="24"/>
  <c r="C2" i="22" s="1"/>
  <c r="AM44" i="24" l="1"/>
  <c r="AN44" i="24" s="1"/>
  <c r="AO44" i="24" s="1"/>
  <c r="AT44" i="24" s="1"/>
  <c r="AM45" i="24"/>
  <c r="AN45" i="24" s="1"/>
  <c r="AO45" i="24" s="1"/>
  <c r="AM46" i="24"/>
  <c r="AN46" i="24" s="1"/>
  <c r="AO46" i="24" s="1"/>
  <c r="AM47" i="24"/>
  <c r="AM43" i="24"/>
  <c r="AN43" i="24" s="1"/>
  <c r="AS46" i="24" l="1"/>
  <c r="AT46" i="24"/>
  <c r="AS45" i="24"/>
  <c r="AT45" i="24"/>
  <c r="AS44" i="24"/>
  <c r="AN47" i="24"/>
  <c r="AN48" i="24" s="1"/>
  <c r="AO48" i="24" s="1"/>
  <c r="AO43" i="24"/>
  <c r="AL11" i="24"/>
  <c r="AM11" i="24" s="1"/>
  <c r="AL12" i="24"/>
  <c r="AM12" i="24" s="1"/>
  <c r="AL13" i="24"/>
  <c r="AM13" i="24" s="1"/>
  <c r="AL14" i="24"/>
  <c r="AM14" i="24" s="1"/>
  <c r="AL15" i="24"/>
  <c r="AM15" i="24" s="1"/>
  <c r="AL16" i="24"/>
  <c r="AM16" i="24" s="1"/>
  <c r="AL17" i="24"/>
  <c r="AM17" i="24" s="1"/>
  <c r="AL18" i="24"/>
  <c r="AM18" i="24" s="1"/>
  <c r="AL19" i="24"/>
  <c r="AM19" i="24" s="1"/>
  <c r="AL20" i="24"/>
  <c r="AM20" i="24" s="1"/>
  <c r="AL21" i="24"/>
  <c r="AM21" i="24" s="1"/>
  <c r="AL22" i="24"/>
  <c r="AM22" i="24" s="1"/>
  <c r="AE28" i="24"/>
  <c r="AO12" i="24"/>
  <c r="AD17" i="24" s="1"/>
  <c r="AO13" i="24"/>
  <c r="AD18" i="24" s="1"/>
  <c r="AO14" i="24"/>
  <c r="AD19" i="24" s="1"/>
  <c r="AO15" i="24"/>
  <c r="AD20" i="24" s="1"/>
  <c r="AO16" i="24"/>
  <c r="AD21" i="24" s="1"/>
  <c r="AO17" i="24"/>
  <c r="AD22" i="24" s="1"/>
  <c r="AO18" i="24"/>
  <c r="AD23" i="24" s="1"/>
  <c r="AO19" i="24"/>
  <c r="AD24" i="24" s="1"/>
  <c r="AO20" i="24"/>
  <c r="AD25" i="24" s="1"/>
  <c r="AO21" i="24"/>
  <c r="AD26" i="24" s="1"/>
  <c r="AO22" i="24"/>
  <c r="AD27" i="24" s="1"/>
  <c r="AO11" i="24"/>
  <c r="AD16" i="24" s="1"/>
  <c r="L6" i="24" l="1"/>
  <c r="J6" i="22" s="1"/>
  <c r="L3" i="24"/>
  <c r="J3" i="22" s="1"/>
  <c r="L2" i="24"/>
  <c r="J2" i="22" s="1"/>
  <c r="L5" i="24"/>
  <c r="J5" i="22" s="1"/>
  <c r="L4" i="24"/>
  <c r="J4" i="22" s="1"/>
  <c r="AS43" i="24"/>
  <c r="AT43" i="24"/>
  <c r="AO47" i="24"/>
  <c r="AT47" i="24" s="1"/>
  <c r="G6" i="24" s="1"/>
  <c r="I6" i="22" s="1"/>
  <c r="AL23" i="24"/>
  <c r="AM23" i="24"/>
  <c r="AE33" i="24"/>
  <c r="AT11" i="24" s="1"/>
  <c r="AG34" i="24" s="1"/>
  <c r="AP11" i="24"/>
  <c r="F5" i="24" l="1"/>
  <c r="G5" i="22" s="1"/>
  <c r="F6" i="24"/>
  <c r="G6" i="22" s="1"/>
  <c r="F3" i="24"/>
  <c r="G3" i="22" s="1"/>
  <c r="F2" i="24"/>
  <c r="G2" i="22" s="1"/>
  <c r="F4" i="24"/>
  <c r="G4" i="22" s="1"/>
  <c r="G5" i="24"/>
  <c r="I5" i="22" s="1"/>
  <c r="G4" i="24"/>
  <c r="I4" i="22" s="1"/>
  <c r="G3" i="24"/>
  <c r="I3" i="22" s="1"/>
  <c r="G2" i="24"/>
  <c r="I2" i="22" s="1"/>
  <c r="AL30" i="24"/>
  <c r="AM30" i="24" s="1"/>
  <c r="AH34" i="24" s="1"/>
  <c r="AS47" i="24"/>
  <c r="AP43" i="24"/>
  <c r="AF40" i="24" s="1"/>
  <c r="AG28" i="24"/>
  <c r="AG33" i="24" s="1"/>
  <c r="AN11" i="24"/>
  <c r="H6" i="24" l="1"/>
  <c r="H6" i="22" s="1"/>
  <c r="H3" i="24"/>
  <c r="H3" i="22" s="1"/>
  <c r="H2" i="24"/>
  <c r="H2" i="22" s="1"/>
  <c r="H4" i="24"/>
  <c r="H4" i="22" s="1"/>
  <c r="H5" i="24"/>
  <c r="H5" i="22" s="1"/>
  <c r="E5" i="24"/>
  <c r="F5" i="22" s="1"/>
  <c r="E6" i="24"/>
  <c r="F6" i="22" s="1"/>
  <c r="E3" i="24"/>
  <c r="F3" i="22" s="1"/>
  <c r="E2" i="24"/>
  <c r="F2" i="22" s="1"/>
  <c r="E4" i="24"/>
  <c r="F4" i="22" s="1"/>
</calcChain>
</file>

<file path=xl/sharedStrings.xml><?xml version="1.0" encoding="utf-8"?>
<sst xmlns="http://schemas.openxmlformats.org/spreadsheetml/2006/main" count="581" uniqueCount="142">
  <si>
    <t>Classe</t>
  </si>
  <si>
    <t>Score Fairplay ( esprit du jeu ! )</t>
  </si>
  <si>
    <t>Niveau 4</t>
  </si>
  <si>
    <t>Niveau 3</t>
  </si>
  <si>
    <t>Niveau 2</t>
  </si>
  <si>
    <t>Niveau 1</t>
  </si>
  <si>
    <t>Score Match</t>
  </si>
  <si>
    <t>Défaite</t>
  </si>
  <si>
    <t>Score collectif (mètres parcourus)</t>
  </si>
  <si>
    <t>1 + Point</t>
  </si>
  <si>
    <t>2 + Point</t>
  </si>
  <si>
    <t>3 + Point</t>
  </si>
  <si>
    <t>4 + Point</t>
  </si>
  <si>
    <t>5 + Point</t>
  </si>
  <si>
    <t>6 + Point</t>
  </si>
  <si>
    <t>Possessions</t>
  </si>
  <si>
    <t>Jokers</t>
  </si>
  <si>
    <t>Ok</t>
  </si>
  <si>
    <t>…</t>
  </si>
  <si>
    <t xml:space="preserve">Zones franchies </t>
  </si>
  <si>
    <t>Total</t>
  </si>
  <si>
    <t xml:space="preserve">Point marqués </t>
  </si>
  <si>
    <t xml:space="preserve">Points </t>
  </si>
  <si>
    <t>Point équipe adverse</t>
  </si>
  <si>
    <t>Cnum</t>
  </si>
  <si>
    <t>Vict Nul</t>
  </si>
  <si>
    <t>Comment avons-nous fait vivre l'esprit du jeu ?</t>
  </si>
  <si>
    <t>mètres</t>
  </si>
  <si>
    <t xml:space="preserve">Score Esprit du jeu Nous </t>
  </si>
  <si>
    <t xml:space="preserve">Zones Franchies </t>
  </si>
  <si>
    <t xml:space="preserve">Equipe observée </t>
  </si>
  <si>
    <t>FIN</t>
  </si>
  <si>
    <t>Victoire ; )</t>
  </si>
  <si>
    <t>Nul !</t>
  </si>
  <si>
    <t>Observateurs : soyez bien attentifs, neutres et fiables !!!</t>
  </si>
  <si>
    <t>Nom</t>
  </si>
  <si>
    <t>Ultimate</t>
  </si>
  <si>
    <t>Equipe</t>
  </si>
  <si>
    <t>Club</t>
  </si>
  <si>
    <t>Distance</t>
  </si>
  <si>
    <t>Diff moi/nous</t>
  </si>
  <si>
    <t>Esprit Moi</t>
  </si>
  <si>
    <t>moi</t>
  </si>
  <si>
    <t>Classe :</t>
  </si>
  <si>
    <t xml:space="preserve">Noms </t>
  </si>
  <si>
    <t>Prénoms</t>
  </si>
  <si>
    <t>Classes</t>
  </si>
  <si>
    <t>Classes triées</t>
  </si>
  <si>
    <t xml:space="preserve">&lt; Choix classe feuille 1 </t>
  </si>
  <si>
    <t>Noms Prénoms triés</t>
  </si>
  <si>
    <t>Nbre Elèves</t>
  </si>
  <si>
    <t>Classe Test</t>
  </si>
  <si>
    <t xml:space="preserve">&lt; Noms Prénoms Vrac </t>
  </si>
  <si>
    <t>&lt;</t>
  </si>
  <si>
    <t>A partir de la case bleue :</t>
  </si>
  <si>
    <r>
      <t xml:space="preserve">Collez </t>
    </r>
    <r>
      <rPr>
        <b/>
        <i/>
        <u/>
        <sz val="12"/>
        <color theme="8" tint="-0.499984740745262"/>
        <rFont val="Calibri"/>
        <family val="2"/>
        <scheme val="minor"/>
      </rPr>
      <t>(Valeurs)</t>
    </r>
    <r>
      <rPr>
        <b/>
        <sz val="12"/>
        <color theme="8" tint="-0.499984740745262"/>
        <rFont val="Calibri"/>
        <family val="2"/>
        <scheme val="minor"/>
      </rPr>
      <t xml:space="preserve"> vos listes de classes les unes à la suite des autres</t>
    </r>
  </si>
  <si>
    <t>Jusqu'à 10 classes et 360 élèves maximum</t>
  </si>
  <si>
    <t>Hors connexion internet</t>
  </si>
  <si>
    <t>Sur tous les appareils mobiles (Windows, Android, Apple)</t>
  </si>
  <si>
    <t>Remontée automatique des données (sur PC)</t>
  </si>
  <si>
    <t>Scénario pédagogique en vidéo</t>
  </si>
  <si>
    <t>&gt;  Vous allez pouvoir réexploiter ces données grâce au classeur "_Pilotage_GAIN" à télécharger via la page de la publication "Process Excel Gain EPS" du site académique : visionnez les vidéos de l'onglet TUTO !!!</t>
  </si>
  <si>
    <t>Degrés d'appropriation de ce type d'application</t>
  </si>
  <si>
    <t>Pour rappel, vos élèves ne peuvent modifier que les cellules blanches !</t>
  </si>
  <si>
    <t>Degré 1</t>
  </si>
  <si>
    <t>Insérez vos listes de classes dans la feuille paramètre</t>
  </si>
  <si>
    <t>Modifier certains textes ET critères de l'application, à partir de la feuille " Réglages "</t>
  </si>
  <si>
    <t>Masquez toutes les feuilles de ce classeur qui ne sont pas utiles pour l'élève (cette feuille " Accueil ", notamment) et protégez la structure du classeur dans l'onglet révision, avant de leur proposer cette application hors connexion sur appareil mobile</t>
  </si>
  <si>
    <t>Degré 2</t>
  </si>
  <si>
    <t>idem degré 1 plus,</t>
  </si>
  <si>
    <t xml:space="preserve">Masquez certaines parties de l'application, parce qu'elles ne vous satisfont pas </t>
  </si>
  <si>
    <t>Renommez comme vous le souhaitez les feuilles pour plus d'ergonomie</t>
  </si>
  <si>
    <t>Degré 3</t>
  </si>
  <si>
    <t>idem degré 2 plus,</t>
  </si>
  <si>
    <r>
      <t xml:space="preserve">Modifiez ce classeur Excel (le nombre de joueurs, d'équipes, de clubs, de rencontres, l'APSA, …), ajouter, supprimer certains champs ou encore, " lancez-vous " et </t>
    </r>
    <r>
      <rPr>
        <u/>
        <sz val="14"/>
        <color theme="1"/>
        <rFont val="Calibri"/>
        <family val="2"/>
        <scheme val="minor"/>
      </rPr>
      <t>créez VOTRE application !</t>
    </r>
  </si>
  <si>
    <t>Toute la démarche vous est expliquée dans l'onglet " Degré 3 " de ce classeur</t>
  </si>
  <si>
    <t xml:space="preserve">Réglages </t>
  </si>
  <si>
    <t>Seules les cellules blanches sont modifiables !</t>
  </si>
  <si>
    <t xml:space="preserve">Textes </t>
  </si>
  <si>
    <t xml:space="preserve">  Modifiez ci-dessous, dans les cellules blanches, les termes qui ne vous conviennent pas </t>
  </si>
  <si>
    <t xml:space="preserve">Critères </t>
  </si>
  <si>
    <t>Contact @</t>
  </si>
  <si>
    <t>Modifiez ce classeur Excel, ajoutez, supprimez certains champs ou encore,  lancez-vous  et créez VOTRE application !</t>
  </si>
  <si>
    <t>Tuto 1</t>
  </si>
  <si>
    <t>Feuille "Paramètres" :  vos classes, vos élèves et les listes déroulantes</t>
  </si>
  <si>
    <t>Process Partie 1</t>
  </si>
  <si>
    <t>Tuto 2</t>
  </si>
  <si>
    <t>Fonctionnalités simples d'Excel : mise en forme conditionnelle, quelques formules, …</t>
  </si>
  <si>
    <t>Tuto 3</t>
  </si>
  <si>
    <t>Masquer des feuilles et des colonnes</t>
  </si>
  <si>
    <t>Tuto 4</t>
  </si>
  <si>
    <t xml:space="preserve"> Protéger la structure du classeur et certaines cellules</t>
  </si>
  <si>
    <t>Tuto 5.1</t>
  </si>
  <si>
    <t>Feuille " ALL_INPUT " :   Procédure à respecter pour que les données que vous souhaitez ré-exploiter soient exportées automatiquement vers le classeur n°2 (".xlsm" avec macros)</t>
  </si>
  <si>
    <t>Process Partie 2</t>
  </si>
  <si>
    <t>Tuto 5.2</t>
  </si>
  <si>
    <t>Feuille " ALL_INPUT " :   Suite</t>
  </si>
  <si>
    <t xml:space="preserve">Lien vers la publication du site pédagogique EPS de l'académie de Nantes </t>
  </si>
  <si>
    <t>ULTIMATE  (application GAIN EPS)</t>
  </si>
  <si>
    <t>Une focale importante se centre sur la façon dont les élèves font vivre l’esprit du jeu (reconnaître, connaître, appeler une faute...).</t>
  </si>
  <si>
    <t>observ1</t>
  </si>
  <si>
    <t>observ2</t>
  </si>
  <si>
    <t>observ3</t>
  </si>
  <si>
    <t>Ce joueur conteste souvent, ou parle beaucoup, ou commente le jeu et decisions, ou encore ….</t>
  </si>
  <si>
    <t>Taille des zones en mètres</t>
  </si>
  <si>
    <t>Egalité</t>
  </si>
  <si>
    <t>Défaite : (</t>
  </si>
  <si>
    <t>à l'issue de la rencontre</t>
  </si>
  <si>
    <r>
      <rPr>
        <u/>
        <sz val="14"/>
        <color theme="1"/>
        <rFont val="Calibri"/>
        <family val="2"/>
        <scheme val="minor"/>
      </rPr>
      <t>Liste déroulante :</t>
    </r>
    <r>
      <rPr>
        <sz val="14"/>
        <color theme="1"/>
        <rFont val="Calibri"/>
        <family val="2"/>
        <scheme val="minor"/>
      </rPr>
      <t xml:space="preserve"> Nombre de zones</t>
    </r>
  </si>
  <si>
    <t xml:space="preserve">3 zones </t>
  </si>
  <si>
    <t xml:space="preserve">4 zones </t>
  </si>
  <si>
    <t xml:space="preserve">5 zones </t>
  </si>
  <si>
    <t xml:space="preserve">6 zones </t>
  </si>
  <si>
    <t>3 eq</t>
  </si>
  <si>
    <t>2 eq</t>
  </si>
  <si>
    <t>4 eq</t>
  </si>
  <si>
    <t>Ce joueur compte systématiquement et sais reconnaitre, appeler une faute de son adversaire direct</t>
  </si>
  <si>
    <t>Ce joueur a fait peuve d'un esprit constructif et positif que ce soit au sein de son équipe ou contre nous. Il fait vivre et respecter les lois du Jeu</t>
  </si>
  <si>
    <t>Ce joueur  n’appelle quasiment jamais de faute même évidente ou, ne maîtrise ni ne semble connaitre toutes des lois du Jeu</t>
  </si>
  <si>
    <t>Esprit équipe</t>
  </si>
  <si>
    <t xml:space="preserve">Noms des deux clubs </t>
  </si>
  <si>
    <t>Bleu</t>
  </si>
  <si>
    <t>Rouge</t>
  </si>
  <si>
    <t xml:space="preserve">  Modifiez ci-dessous, dans les cellules blanches, les critères et termes qui ne vous conviennent pas </t>
  </si>
  <si>
    <r>
      <rPr>
        <u/>
        <sz val="14"/>
        <color theme="1"/>
        <rFont val="Calibri"/>
        <family val="2"/>
        <scheme val="minor"/>
      </rPr>
      <t>Liste déroulante :</t>
    </r>
    <r>
      <rPr>
        <sz val="14"/>
        <color theme="1"/>
        <rFont val="Calibri"/>
        <family val="2"/>
        <scheme val="minor"/>
      </rPr>
      <t xml:space="preserve"> Nombre d'équipes par club</t>
    </r>
  </si>
  <si>
    <r>
      <rPr>
        <u/>
        <sz val="14"/>
        <color theme="1"/>
        <rFont val="Calibri"/>
        <family val="2"/>
        <scheme val="minor"/>
      </rPr>
      <t>Liste déroulante :</t>
    </r>
    <r>
      <rPr>
        <sz val="14"/>
        <color theme="1"/>
        <rFont val="Calibri"/>
        <family val="2"/>
        <scheme val="minor"/>
      </rPr>
      <t xml:space="preserve"> Nombre de Joker(s)</t>
    </r>
  </si>
  <si>
    <t>&lt;&lt;&lt;  Liste déroulante</t>
  </si>
  <si>
    <t>Nos adversaires remplissent collectivement le tableau ci-dessous !!!</t>
  </si>
  <si>
    <t>Noms et prénoms des joueurs de cette équipe</t>
  </si>
  <si>
    <t>Esprit du jeu, " fairplay "</t>
  </si>
  <si>
    <t>Notre score " fairplay "</t>
  </si>
  <si>
    <t>Distance totale  franchie &gt;&gt;</t>
  </si>
  <si>
    <t xml:space="preserve">Score  match &gt;&gt;  </t>
  </si>
  <si>
    <t>Observateurs, Noms Prénoms &gt;&gt;</t>
  </si>
  <si>
    <t>Jokers &gt;&gt;</t>
  </si>
  <si>
    <t>Total zones franchies &gt;&gt;</t>
  </si>
  <si>
    <t>Total des points marqués par l'équipe observée  &gt;&gt;</t>
  </si>
  <si>
    <t>Total des points marqués par l'équipe adverse  &gt;&gt;</t>
  </si>
  <si>
    <t xml:space="preserve">Remontées (dans le classeur "GAIN EPS") individuelles d'un score au fil des leçons parce que pilotées par les noms et prénoms exacts de vos élèves. </t>
  </si>
  <si>
    <t>Aide à la définition de projets de jeux collectifs au sein d'équipes issuent de deux clubs différents</t>
  </si>
  <si>
    <t>Une tablette pour l'observation d'une équipe lors de rencontres en douze possessions. Vous pouvez paramétrer l'utilisation de jokers. Les points marqués et le nombre de zone(s) franchie(s) sont comptabilisés pour chaque possession. Six rencontres disponibles sur l'application et de nombreux paramètres sont personnalisables dans l'onglet "Réglages".</t>
  </si>
  <si>
    <t>Elève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</si>
</sst>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1"/>
      <name val="Calibri"/>
      <family val="2"/>
      <scheme val="minor"/>
    </font>
    <font>
      <b/>
      <sz val="12"/>
      <color theme="0"/>
      <name val="Calibri"/>
      <family val="2"/>
      <scheme val="minor"/>
    </font>
    <font>
      <b/>
      <sz val="12"/>
      <name val="Calibri"/>
      <family val="2"/>
      <scheme val="minor"/>
    </font>
    <font>
      <b/>
      <sz val="12"/>
      <color theme="1"/>
      <name val="Calibri"/>
      <family val="2"/>
      <scheme val="minor"/>
    </font>
    <font>
      <sz val="14"/>
      <color theme="1"/>
      <name val="Calibri"/>
      <family val="2"/>
      <scheme val="minor"/>
    </font>
    <font>
      <b/>
      <sz val="14"/>
      <color theme="1"/>
      <name val="Calibri"/>
      <family val="2"/>
      <scheme val="minor"/>
    </font>
    <font>
      <sz val="16"/>
      <color theme="1"/>
      <name val="Calibri"/>
      <family val="2"/>
      <scheme val="minor"/>
    </font>
    <font>
      <sz val="48"/>
      <color theme="1"/>
      <name val="Calibri"/>
      <family val="2"/>
      <scheme val="minor"/>
    </font>
    <font>
      <b/>
      <sz val="16"/>
      <color theme="1"/>
      <name val="Calibri"/>
      <family val="2"/>
      <scheme val="minor"/>
    </font>
    <font>
      <b/>
      <sz val="18"/>
      <color theme="1"/>
      <name val="Calibri"/>
      <family val="2"/>
      <scheme val="minor"/>
    </font>
    <font>
      <sz val="18"/>
      <color theme="1"/>
      <name val="Calibri"/>
      <family val="2"/>
      <scheme val="minor"/>
    </font>
    <font>
      <b/>
      <sz val="20"/>
      <color theme="1"/>
      <name val="Calibri"/>
      <family val="2"/>
      <scheme val="minor"/>
    </font>
    <font>
      <b/>
      <sz val="22"/>
      <color theme="1"/>
      <name val="Calibri"/>
      <family val="2"/>
      <scheme val="minor"/>
    </font>
    <font>
      <i/>
      <sz val="14"/>
      <color theme="1"/>
      <name val="Calibri"/>
      <family val="2"/>
      <scheme val="minor"/>
    </font>
    <font>
      <i/>
      <sz val="48"/>
      <color theme="1"/>
      <name val="Calibri"/>
      <family val="2"/>
      <scheme val="minor"/>
    </font>
    <font>
      <b/>
      <sz val="17"/>
      <color theme="1"/>
      <name val="Calibri"/>
      <family val="2"/>
      <scheme val="minor"/>
    </font>
    <font>
      <u/>
      <sz val="11"/>
      <color theme="10"/>
      <name val="Calibri"/>
      <family val="2"/>
      <scheme val="minor"/>
    </font>
    <font>
      <b/>
      <sz val="12"/>
      <color rgb="FFFF0000"/>
      <name val="Calibri"/>
      <family val="2"/>
      <scheme val="minor"/>
    </font>
    <font>
      <b/>
      <sz val="12"/>
      <color theme="8" tint="-0.499984740745262"/>
      <name val="Calibri"/>
      <family val="2"/>
      <scheme val="minor"/>
    </font>
    <font>
      <b/>
      <i/>
      <u/>
      <sz val="12"/>
      <color theme="8" tint="-0.499984740745262"/>
      <name val="Calibri"/>
      <family val="2"/>
      <scheme val="minor"/>
    </font>
    <font>
      <u/>
      <sz val="14"/>
      <color theme="10"/>
      <name val="Calibri"/>
      <family val="2"/>
      <scheme val="minor"/>
    </font>
    <font>
      <b/>
      <sz val="26"/>
      <color theme="0"/>
      <name val="Calibri"/>
      <family val="2"/>
      <scheme val="minor"/>
    </font>
    <font>
      <b/>
      <sz val="13"/>
      <name val="Calibri"/>
      <family val="2"/>
      <scheme val="minor"/>
    </font>
    <font>
      <u/>
      <sz val="14"/>
      <color theme="8" tint="-0.249977111117893"/>
      <name val="Calibri"/>
      <family val="2"/>
      <scheme val="minor"/>
    </font>
    <font>
      <sz val="20"/>
      <color theme="1"/>
      <name val="Calibri"/>
      <family val="2"/>
      <scheme val="minor"/>
    </font>
    <font>
      <b/>
      <sz val="18"/>
      <color theme="0"/>
      <name val="Calibri"/>
      <family val="2"/>
      <scheme val="minor"/>
    </font>
    <font>
      <u/>
      <sz val="14"/>
      <color theme="1"/>
      <name val="Calibri"/>
      <family val="2"/>
      <scheme val="minor"/>
    </font>
    <font>
      <b/>
      <sz val="28"/>
      <color theme="0"/>
      <name val="Calibri"/>
      <family val="2"/>
      <scheme val="minor"/>
    </font>
    <font>
      <b/>
      <i/>
      <sz val="20"/>
      <color theme="0"/>
      <name val="Calibri"/>
      <family val="2"/>
      <scheme val="minor"/>
    </font>
    <font>
      <b/>
      <sz val="22"/>
      <color theme="0"/>
      <name val="Calibri"/>
      <family val="2"/>
      <scheme val="minor"/>
    </font>
    <font>
      <b/>
      <i/>
      <sz val="16"/>
      <color theme="1"/>
      <name val="Calibri"/>
      <family val="2"/>
      <scheme val="minor"/>
    </font>
    <font>
      <u/>
      <sz val="18"/>
      <color theme="10"/>
      <name val="Calibri"/>
      <family val="2"/>
      <scheme val="minor"/>
    </font>
    <font>
      <sz val="14"/>
      <color theme="4" tint="0.79998168889431442"/>
      <name val="Calibri"/>
      <family val="2"/>
      <scheme val="minor"/>
    </font>
    <font>
      <b/>
      <u/>
      <sz val="14"/>
      <color theme="10"/>
      <name val="Calibri"/>
      <family val="2"/>
      <scheme val="minor"/>
    </font>
  </fonts>
  <fills count="24">
    <fill>
      <patternFill patternType="none"/>
    </fill>
    <fill>
      <patternFill patternType="gray125"/>
    </fill>
    <fill>
      <patternFill patternType="solid">
        <fgColor theme="7" tint="0.59999389629810485"/>
        <bgColor indexed="64"/>
      </patternFill>
    </fill>
    <fill>
      <patternFill patternType="solid">
        <fgColor theme="9" tint="-0.499984740745262"/>
        <bgColor indexed="64"/>
      </patternFill>
    </fill>
    <fill>
      <patternFill patternType="solid">
        <fgColor theme="3" tint="-0.499984740745262"/>
        <bgColor indexed="64"/>
      </patternFill>
    </fill>
    <fill>
      <patternFill patternType="solid">
        <fgColor theme="8" tint="0.39997558519241921"/>
        <bgColor indexed="64"/>
      </patternFill>
    </fill>
    <fill>
      <patternFill patternType="solid">
        <fgColor theme="1"/>
        <bgColor indexed="64"/>
      </patternFill>
    </fill>
    <fill>
      <patternFill patternType="solid">
        <fgColor theme="4"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8" tint="-0.249977111117893"/>
        <bgColor indexed="64"/>
      </patternFill>
    </fill>
    <fill>
      <patternFill patternType="solid">
        <fgColor theme="7"/>
        <bgColor indexed="64"/>
      </patternFill>
    </fill>
    <fill>
      <patternFill patternType="solid">
        <fgColor theme="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theme="5"/>
        <bgColor indexed="64"/>
      </patternFill>
    </fill>
    <fill>
      <patternFill patternType="solid">
        <fgColor rgb="FFA9D08E"/>
        <bgColor indexed="64"/>
      </patternFill>
    </fill>
    <fill>
      <patternFill patternType="solid">
        <fgColor rgb="FFFFE699"/>
        <bgColor indexed="64"/>
      </patternFill>
    </fill>
    <fill>
      <patternFill patternType="solid">
        <fgColor rgb="FFBDD7EE"/>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style="thin">
        <color indexed="64"/>
      </top>
      <bottom style="thin">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uble">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thick">
        <color indexed="64"/>
      </right>
      <top style="thin">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thin">
        <color indexed="64"/>
      </right>
      <top/>
      <bottom/>
      <diagonal/>
    </border>
    <border>
      <left/>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double">
        <color indexed="64"/>
      </right>
      <top/>
      <bottom/>
      <diagonal/>
    </border>
    <border>
      <left/>
      <right style="double">
        <color indexed="64"/>
      </right>
      <top style="thin">
        <color indexed="64"/>
      </top>
      <bottom/>
      <diagonal/>
    </border>
    <border>
      <left style="thin">
        <color indexed="64"/>
      </left>
      <right/>
      <top/>
      <bottom/>
      <diagonal/>
    </border>
    <border>
      <left/>
      <right/>
      <top/>
      <bottom style="thin">
        <color indexed="64"/>
      </bottom>
      <diagonal/>
    </border>
    <border>
      <left/>
      <right style="double">
        <color indexed="64"/>
      </right>
      <top/>
      <bottom style="thin">
        <color indexed="64"/>
      </bottom>
      <diagonal/>
    </border>
    <border>
      <left/>
      <right style="thin">
        <color indexed="64"/>
      </right>
      <top/>
      <bottom style="thin">
        <color indexed="64"/>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s>
  <cellStyleXfs count="2">
    <xf numFmtId="0" fontId="0" fillId="0" borderId="0"/>
    <xf numFmtId="0" fontId="17" fillId="0" borderId="0" applyNumberFormat="0" applyFill="0" applyBorder="0" applyAlignment="0" applyProtection="0"/>
  </cellStyleXfs>
  <cellXfs count="208">
    <xf numFmtId="0" fontId="0" fillId="0" borderId="0" xfId="0"/>
    <xf numFmtId="0" fontId="2" fillId="3" borderId="1" xfId="0" applyFont="1" applyFill="1" applyBorder="1" applyAlignment="1">
      <alignment horizontal="left" vertical="center"/>
    </xf>
    <xf numFmtId="0" fontId="2" fillId="3" borderId="1" xfId="0" applyFont="1" applyFill="1" applyBorder="1"/>
    <xf numFmtId="0" fontId="1" fillId="0" borderId="0" xfId="0" applyFont="1" applyAlignment="1">
      <alignment horizontal="left" vertical="center"/>
    </xf>
    <xf numFmtId="0" fontId="2" fillId="4" borderId="0" xfId="0" applyFont="1" applyFill="1" applyAlignment="1">
      <alignment horizontal="left" vertical="center"/>
    </xf>
    <xf numFmtId="0" fontId="3" fillId="0" borderId="0" xfId="0" applyFont="1" applyAlignment="1">
      <alignment horizontal="left" vertical="center"/>
    </xf>
    <xf numFmtId="0" fontId="4" fillId="0" borderId="0" xfId="0" applyFont="1" applyAlignment="1">
      <alignment horizontal="left" vertical="center"/>
    </xf>
    <xf numFmtId="0" fontId="1" fillId="2" borderId="0" xfId="0" applyFont="1" applyFill="1" applyAlignment="1">
      <alignment horizontal="left" vertical="center"/>
    </xf>
    <xf numFmtId="0" fontId="0" fillId="0" borderId="0" xfId="0" applyAlignment="1">
      <alignment horizontal="left" vertical="center"/>
    </xf>
    <xf numFmtId="0" fontId="0" fillId="6" borderId="0" xfId="0" applyFill="1"/>
    <xf numFmtId="1" fontId="0" fillId="0" borderId="0" xfId="0" applyNumberFormat="1"/>
    <xf numFmtId="0" fontId="5" fillId="0" borderId="0" xfId="0" applyFont="1"/>
    <xf numFmtId="0" fontId="0" fillId="7" borderId="0" xfId="0" applyFill="1"/>
    <xf numFmtId="0" fontId="5" fillId="7" borderId="0" xfId="0" applyFont="1" applyFill="1"/>
    <xf numFmtId="0" fontId="0" fillId="8" borderId="0" xfId="0" applyFill="1"/>
    <xf numFmtId="0" fontId="1" fillId="8" borderId="0" xfId="0" applyFont="1" applyFill="1" applyAlignment="1">
      <alignment horizontal="left" vertical="center"/>
    </xf>
    <xf numFmtId="0" fontId="0" fillId="8" borderId="0" xfId="0" applyFill="1" applyAlignment="1">
      <alignment horizontal="left" vertical="center"/>
    </xf>
    <xf numFmtId="0" fontId="2" fillId="3" borderId="35" xfId="0" applyFont="1" applyFill="1" applyBorder="1" applyAlignment="1">
      <alignment horizontal="left" vertical="center"/>
    </xf>
    <xf numFmtId="0" fontId="18" fillId="8" borderId="0" xfId="0" applyFont="1" applyFill="1" applyBorder="1" applyAlignment="1">
      <alignment horizontal="center" vertical="center"/>
    </xf>
    <xf numFmtId="0" fontId="2" fillId="3" borderId="36" xfId="0" applyFont="1" applyFill="1" applyBorder="1" applyAlignment="1">
      <alignment horizontal="left" vertical="center"/>
    </xf>
    <xf numFmtId="0" fontId="1" fillId="0" borderId="0" xfId="0" applyFont="1" applyProtection="1"/>
    <xf numFmtId="0" fontId="1" fillId="12" borderId="0" xfId="0" applyFont="1" applyFill="1" applyProtection="1"/>
    <xf numFmtId="0" fontId="1" fillId="12" borderId="0" xfId="0" applyFont="1" applyFill="1" applyAlignment="1">
      <alignment horizontal="left" vertical="center"/>
    </xf>
    <xf numFmtId="0" fontId="1" fillId="0" borderId="0" xfId="0" applyFont="1" applyAlignment="1" applyProtection="1">
      <alignment horizontal="left" vertical="center"/>
      <protection locked="0"/>
    </xf>
    <xf numFmtId="0" fontId="1" fillId="8" borderId="0" xfId="0" applyFont="1" applyFill="1" applyAlignment="1" applyProtection="1">
      <alignment horizontal="left" vertical="center"/>
      <protection locked="0"/>
    </xf>
    <xf numFmtId="0" fontId="0" fillId="6" borderId="0" xfId="0" applyFill="1" applyProtection="1">
      <protection hidden="1"/>
    </xf>
    <xf numFmtId="0" fontId="5" fillId="7" borderId="0" xfId="0" applyFont="1" applyFill="1" applyProtection="1">
      <protection hidden="1"/>
    </xf>
    <xf numFmtId="0" fontId="0" fillId="7" borderId="0" xfId="0" applyFill="1" applyProtection="1">
      <protection hidden="1"/>
    </xf>
    <xf numFmtId="0" fontId="5" fillId="7" borderId="0" xfId="0" applyFont="1" applyFill="1" applyAlignment="1" applyProtection="1">
      <alignment horizontal="center" vertical="center" wrapText="1"/>
      <protection hidden="1"/>
    </xf>
    <xf numFmtId="0" fontId="16" fillId="5" borderId="2" xfId="0" applyFont="1" applyFill="1" applyBorder="1" applyAlignment="1" applyProtection="1">
      <alignment horizontal="center" vertical="center" wrapText="1"/>
      <protection hidden="1"/>
    </xf>
    <xf numFmtId="0" fontId="16" fillId="5" borderId="3" xfId="0" applyFont="1" applyFill="1" applyBorder="1" applyAlignment="1" applyProtection="1">
      <alignment horizontal="center" vertical="center" wrapText="1"/>
      <protection hidden="1"/>
    </xf>
    <xf numFmtId="0" fontId="16" fillId="5" borderId="4" xfId="0" applyFont="1" applyFill="1" applyBorder="1" applyAlignment="1" applyProtection="1">
      <alignment horizontal="center" vertical="center" wrapText="1"/>
      <protection hidden="1"/>
    </xf>
    <xf numFmtId="0" fontId="7" fillId="7" borderId="5" xfId="0" applyFont="1" applyFill="1" applyBorder="1" applyAlignment="1" applyProtection="1">
      <alignment horizontal="center" vertical="center" wrapText="1"/>
      <protection hidden="1"/>
    </xf>
    <xf numFmtId="0" fontId="7" fillId="8" borderId="1" xfId="0" applyFont="1" applyFill="1" applyBorder="1" applyAlignment="1" applyProtection="1">
      <alignment horizontal="center" vertical="center" wrapText="1"/>
      <protection locked="0" hidden="1"/>
    </xf>
    <xf numFmtId="0" fontId="7" fillId="7" borderId="1" xfId="0" applyFont="1" applyFill="1" applyBorder="1" applyAlignment="1" applyProtection="1">
      <alignment horizontal="center" vertical="center" wrapText="1"/>
      <protection hidden="1"/>
    </xf>
    <xf numFmtId="0" fontId="7" fillId="8" borderId="6" xfId="0" applyFont="1" applyFill="1" applyBorder="1" applyAlignment="1" applyProtection="1">
      <alignment horizontal="center" vertical="center" wrapText="1"/>
      <protection locked="0" hidden="1"/>
    </xf>
    <xf numFmtId="0" fontId="7" fillId="7" borderId="7" xfId="0" applyFont="1" applyFill="1" applyBorder="1" applyAlignment="1" applyProtection="1">
      <alignment horizontal="center" vertical="center" wrapText="1"/>
      <protection hidden="1"/>
    </xf>
    <xf numFmtId="0" fontId="7" fillId="8" borderId="15" xfId="0" applyFont="1" applyFill="1" applyBorder="1" applyAlignment="1" applyProtection="1">
      <alignment horizontal="center" vertical="center" wrapText="1"/>
      <protection locked="0" hidden="1"/>
    </xf>
    <xf numFmtId="0" fontId="7" fillId="7" borderId="8" xfId="0" applyFont="1" applyFill="1" applyBorder="1" applyAlignment="1" applyProtection="1">
      <alignment horizontal="center" vertical="center" wrapText="1"/>
      <protection hidden="1"/>
    </xf>
    <xf numFmtId="0" fontId="7" fillId="7" borderId="0" xfId="0" applyFont="1" applyFill="1" applyBorder="1" applyAlignment="1" applyProtection="1">
      <alignment horizontal="right" vertical="center" wrapText="1"/>
      <protection hidden="1"/>
    </xf>
    <xf numFmtId="0" fontId="9" fillId="7" borderId="14" xfId="0" applyFont="1" applyFill="1" applyBorder="1" applyAlignment="1" applyProtection="1">
      <alignment horizontal="center" vertical="center" wrapText="1"/>
      <protection hidden="1"/>
    </xf>
    <xf numFmtId="0" fontId="9" fillId="5" borderId="14" xfId="0" applyFont="1" applyFill="1" applyBorder="1" applyAlignment="1" applyProtection="1">
      <alignment horizontal="center" vertical="center" wrapText="1"/>
      <protection hidden="1"/>
    </xf>
    <xf numFmtId="0" fontId="6" fillId="7" borderId="25" xfId="0" applyFont="1" applyFill="1" applyBorder="1" applyAlignment="1" applyProtection="1">
      <alignment horizontal="center" vertical="center" wrapText="1"/>
      <protection hidden="1"/>
    </xf>
    <xf numFmtId="0" fontId="5" fillId="2" borderId="25" xfId="0" applyFont="1" applyFill="1" applyBorder="1" applyAlignment="1" applyProtection="1">
      <alignment horizontal="center" vertical="center" wrapText="1"/>
      <protection hidden="1"/>
    </xf>
    <xf numFmtId="0" fontId="6" fillId="10" borderId="26" xfId="0" applyFont="1" applyFill="1" applyBorder="1" applyAlignment="1" applyProtection="1">
      <alignment horizontal="center" vertical="center" wrapText="1"/>
      <protection hidden="1"/>
    </xf>
    <xf numFmtId="0" fontId="5" fillId="10" borderId="27" xfId="0" applyFont="1" applyFill="1" applyBorder="1" applyAlignment="1" applyProtection="1">
      <alignment horizontal="center" vertical="center" wrapText="1"/>
      <protection hidden="1"/>
    </xf>
    <xf numFmtId="0" fontId="6" fillId="8" borderId="29" xfId="0" applyFont="1" applyFill="1" applyBorder="1" applyAlignment="1" applyProtection="1">
      <alignment horizontal="center" vertical="center" wrapText="1"/>
      <protection locked="0" hidden="1"/>
    </xf>
    <xf numFmtId="0" fontId="5" fillId="2" borderId="29" xfId="0" applyFont="1" applyFill="1" applyBorder="1" applyAlignment="1" applyProtection="1">
      <alignment horizontal="center" vertical="center" wrapText="1"/>
      <protection hidden="1"/>
    </xf>
    <xf numFmtId="0" fontId="6" fillId="10" borderId="30" xfId="0" applyFont="1" applyFill="1" applyBorder="1" applyAlignment="1" applyProtection="1">
      <alignment horizontal="center" vertical="center" wrapText="1"/>
      <protection hidden="1"/>
    </xf>
    <xf numFmtId="0" fontId="5" fillId="10" borderId="31" xfId="0" applyFont="1" applyFill="1" applyBorder="1" applyAlignment="1" applyProtection="1">
      <alignment horizontal="center" vertical="center" wrapText="1"/>
      <protection hidden="1"/>
    </xf>
    <xf numFmtId="0" fontId="5" fillId="9" borderId="0" xfId="0" applyFont="1" applyFill="1" applyAlignment="1" applyProtection="1">
      <alignment horizontal="center" vertical="center" wrapText="1"/>
      <protection locked="0" hidden="1"/>
    </xf>
    <xf numFmtId="0" fontId="6" fillId="7" borderId="21" xfId="0" applyFont="1" applyFill="1" applyBorder="1" applyAlignment="1" applyProtection="1">
      <alignment horizontal="center" vertical="center"/>
      <protection hidden="1"/>
    </xf>
    <xf numFmtId="0" fontId="0" fillId="0" borderId="0" xfId="0" applyAlignment="1">
      <alignment horizontal="center"/>
    </xf>
    <xf numFmtId="0" fontId="5" fillId="7" borderId="0" xfId="0" applyFont="1" applyFill="1" applyAlignment="1" applyProtection="1">
      <alignment horizontal="center" vertical="center" wrapText="1" shrinkToFit="1"/>
      <protection hidden="1"/>
    </xf>
    <xf numFmtId="0" fontId="5" fillId="7" borderId="0" xfId="0" applyFont="1" applyFill="1" applyAlignment="1" applyProtection="1">
      <alignment horizontal="center"/>
      <protection hidden="1"/>
    </xf>
    <xf numFmtId="0" fontId="30" fillId="14" borderId="18" xfId="0" applyFont="1" applyFill="1" applyBorder="1" applyAlignment="1" applyProtection="1">
      <alignment horizontal="center" vertical="center"/>
      <protection hidden="1"/>
    </xf>
    <xf numFmtId="0" fontId="5" fillId="7" borderId="0" xfId="0" applyFont="1" applyFill="1" applyBorder="1" applyAlignment="1" applyProtection="1">
      <alignment horizontal="center"/>
      <protection hidden="1"/>
    </xf>
    <xf numFmtId="0" fontId="5" fillId="7" borderId="0" xfId="0" applyFont="1" applyFill="1" applyBorder="1" applyProtection="1">
      <protection hidden="1"/>
    </xf>
    <xf numFmtId="0" fontId="5" fillId="7" borderId="0" xfId="0" applyFont="1" applyFill="1" applyBorder="1" applyAlignment="1" applyProtection="1">
      <alignment horizontal="center" vertical="center"/>
      <protection hidden="1"/>
    </xf>
    <xf numFmtId="0" fontId="5" fillId="7" borderId="0" xfId="0" applyFont="1" applyFill="1" applyBorder="1" applyAlignment="1" applyProtection="1">
      <alignment vertical="center"/>
      <protection hidden="1"/>
    </xf>
    <xf numFmtId="0" fontId="30" fillId="18" borderId="18" xfId="0" applyFont="1" applyFill="1" applyBorder="1" applyAlignment="1" applyProtection="1">
      <alignment horizontal="center" vertical="center"/>
      <protection hidden="1"/>
    </xf>
    <xf numFmtId="0" fontId="5" fillId="7" borderId="0" xfId="0" applyFont="1" applyFill="1" applyAlignment="1" applyProtection="1">
      <protection hidden="1"/>
    </xf>
    <xf numFmtId="0" fontId="5" fillId="8" borderId="1" xfId="0" applyFont="1" applyFill="1" applyBorder="1" applyAlignment="1" applyProtection="1">
      <alignment horizontal="center" vertical="center"/>
      <protection locked="0" hidden="1"/>
    </xf>
    <xf numFmtId="0" fontId="5" fillId="0" borderId="0" xfId="0" applyFont="1" applyProtection="1">
      <protection hidden="1"/>
    </xf>
    <xf numFmtId="0" fontId="7" fillId="19" borderId="1" xfId="0" applyFont="1" applyFill="1" applyBorder="1" applyAlignment="1">
      <alignment horizontal="center" vertical="center" wrapText="1"/>
    </xf>
    <xf numFmtId="0" fontId="0" fillId="0" borderId="43" xfId="0" applyBorder="1" applyAlignment="1">
      <alignment horizontal="center" vertical="center" wrapText="1"/>
    </xf>
    <xf numFmtId="0" fontId="5" fillId="10"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0" fillId="0" borderId="0" xfId="0" applyAlignment="1">
      <alignment wrapText="1"/>
    </xf>
    <xf numFmtId="0" fontId="5" fillId="7" borderId="0" xfId="0" applyFont="1" applyFill="1" applyAlignment="1" applyProtection="1">
      <alignment wrapText="1"/>
      <protection hidden="1"/>
    </xf>
    <xf numFmtId="0" fontId="0" fillId="0" borderId="0" xfId="0" applyAlignment="1" applyProtection="1">
      <alignment horizontal="center"/>
      <protection locked="0"/>
    </xf>
    <xf numFmtId="0" fontId="0" fillId="7" borderId="0" xfId="0" applyFill="1" applyAlignment="1" applyProtection="1">
      <alignment horizontal="center"/>
    </xf>
    <xf numFmtId="0" fontId="33" fillId="7" borderId="0" xfId="0" applyFont="1" applyFill="1" applyAlignment="1" applyProtection="1">
      <protection hidden="1"/>
    </xf>
    <xf numFmtId="0" fontId="0" fillId="12" borderId="0" xfId="0" applyFill="1"/>
    <xf numFmtId="0" fontId="5" fillId="0" borderId="1" xfId="0" applyFont="1" applyBorder="1" applyAlignment="1" applyProtection="1">
      <alignment horizontal="center" vertical="center"/>
      <protection locked="0"/>
    </xf>
    <xf numFmtId="0" fontId="0" fillId="7" borderId="0" xfId="0" applyFill="1" applyAlignment="1" applyProtection="1">
      <alignment wrapText="1"/>
      <protection hidden="1"/>
    </xf>
    <xf numFmtId="0" fontId="5" fillId="8" borderId="1" xfId="0" applyFont="1" applyFill="1" applyBorder="1" applyAlignment="1" applyProtection="1">
      <alignment horizontal="center"/>
      <protection locked="0"/>
    </xf>
    <xf numFmtId="0" fontId="5" fillId="0" borderId="1" xfId="0" applyFont="1" applyBorder="1" applyAlignment="1" applyProtection="1">
      <alignment horizontal="center" vertical="center" wrapText="1"/>
      <protection locked="0" hidden="1"/>
    </xf>
    <xf numFmtId="0" fontId="5" fillId="21" borderId="1" xfId="0" applyFont="1" applyFill="1" applyBorder="1" applyAlignment="1" applyProtection="1">
      <alignment horizontal="center" vertical="center" wrapText="1"/>
      <protection hidden="1"/>
    </xf>
    <xf numFmtId="0" fontId="5" fillId="21" borderId="1" xfId="0" applyFont="1" applyFill="1" applyBorder="1" applyAlignment="1" applyProtection="1">
      <alignment horizontal="center" vertical="center"/>
      <protection hidden="1"/>
    </xf>
    <xf numFmtId="0" fontId="31" fillId="7" borderId="0" xfId="0" applyFont="1" applyFill="1" applyBorder="1" applyAlignment="1" applyProtection="1">
      <alignment vertical="center" wrapText="1"/>
      <protection hidden="1"/>
    </xf>
    <xf numFmtId="0" fontId="6" fillId="7" borderId="0" xfId="0" applyFont="1" applyFill="1" applyAlignment="1" applyProtection="1">
      <alignment horizontal="center" vertical="center" wrapText="1"/>
      <protection hidden="1"/>
    </xf>
    <xf numFmtId="0" fontId="1" fillId="23" borderId="0" xfId="0" applyFont="1" applyFill="1" applyAlignment="1">
      <alignment horizontal="left" vertical="center"/>
    </xf>
    <xf numFmtId="0" fontId="5" fillId="8" borderId="1" xfId="0" applyFont="1" applyFill="1" applyBorder="1" applyAlignment="1" applyProtection="1">
      <alignment horizontal="center" vertical="center"/>
      <protection locked="0" hidden="1"/>
    </xf>
    <xf numFmtId="0" fontId="0" fillId="0" borderId="0" xfId="0"/>
    <xf numFmtId="0" fontId="7" fillId="8" borderId="1" xfId="0" applyFont="1" applyFill="1" applyBorder="1" applyAlignment="1" applyProtection="1">
      <alignment horizontal="center" vertical="center" wrapText="1"/>
      <protection locked="0" hidden="1"/>
    </xf>
    <xf numFmtId="0" fontId="7" fillId="8" borderId="6" xfId="0" applyFont="1" applyFill="1" applyBorder="1" applyAlignment="1" applyProtection="1">
      <alignment horizontal="center" vertical="center" wrapText="1"/>
      <protection locked="0" hidden="1"/>
    </xf>
    <xf numFmtId="0" fontId="33" fillId="7" borderId="0" xfId="0" applyFont="1" applyFill="1" applyProtection="1">
      <protection hidden="1"/>
    </xf>
    <xf numFmtId="0" fontId="0" fillId="0" borderId="0" xfId="0"/>
    <xf numFmtId="0" fontId="7" fillId="8" borderId="1" xfId="0" applyFont="1" applyFill="1" applyBorder="1" applyAlignment="1" applyProtection="1">
      <alignment horizontal="center" vertical="center" wrapText="1"/>
      <protection locked="0" hidden="1"/>
    </xf>
    <xf numFmtId="0" fontId="7" fillId="8" borderId="6" xfId="0" applyFont="1" applyFill="1" applyBorder="1" applyAlignment="1" applyProtection="1">
      <alignment horizontal="center" vertical="center" wrapText="1"/>
      <protection locked="0" hidden="1"/>
    </xf>
    <xf numFmtId="0" fontId="1" fillId="22" borderId="0" xfId="0" applyFont="1" applyFill="1" applyAlignment="1">
      <alignment horizontal="left" vertical="center"/>
    </xf>
    <xf numFmtId="0" fontId="1" fillId="11" borderId="0" xfId="0" applyFont="1" applyFill="1" applyAlignment="1" applyProtection="1">
      <alignment horizontal="center" vertical="center"/>
      <protection locked="0"/>
    </xf>
    <xf numFmtId="0" fontId="1" fillId="0" borderId="0" xfId="0" applyFont="1" applyAlignment="1" applyProtection="1">
      <alignment horizontal="center" vertical="center"/>
      <protection locked="0"/>
    </xf>
    <xf numFmtId="0" fontId="1" fillId="8" borderId="0" xfId="0" applyFont="1" applyFill="1" applyAlignment="1" applyProtection="1">
      <alignment horizontal="center" vertical="center"/>
      <protection locked="0"/>
    </xf>
    <xf numFmtId="0" fontId="5" fillId="17" borderId="1" xfId="0" applyFont="1" applyFill="1" applyBorder="1" applyAlignment="1" applyProtection="1">
      <alignment vertical="center"/>
      <protection hidden="1"/>
    </xf>
    <xf numFmtId="0" fontId="5" fillId="19" borderId="15" xfId="0" applyFont="1" applyFill="1" applyBorder="1" applyAlignment="1" applyProtection="1">
      <alignment horizontal="left" vertical="center" wrapText="1" shrinkToFit="1"/>
      <protection hidden="1"/>
    </xf>
    <xf numFmtId="0" fontId="5" fillId="19" borderId="38" xfId="0" applyFont="1" applyFill="1" applyBorder="1" applyAlignment="1" applyProtection="1">
      <alignment horizontal="left" vertical="center" wrapText="1" shrinkToFit="1"/>
      <protection hidden="1"/>
    </xf>
    <xf numFmtId="0" fontId="21" fillId="19" borderId="13" xfId="1" applyFont="1" applyFill="1" applyBorder="1" applyAlignment="1" applyProtection="1">
      <alignment horizontal="left" vertical="center" wrapText="1" shrinkToFit="1"/>
      <protection hidden="1"/>
    </xf>
    <xf numFmtId="0" fontId="26" fillId="18" borderId="35" xfId="0" applyFont="1" applyFill="1" applyBorder="1" applyAlignment="1" applyProtection="1">
      <alignment horizontal="center" vertical="center"/>
      <protection hidden="1"/>
    </xf>
    <xf numFmtId="0" fontId="11" fillId="18" borderId="9" xfId="0" applyFont="1" applyFill="1" applyBorder="1" applyAlignment="1" applyProtection="1">
      <alignment horizontal="center" vertical="center"/>
      <protection hidden="1"/>
    </xf>
    <xf numFmtId="0" fontId="11" fillId="18" borderId="36" xfId="0" applyFont="1" applyFill="1" applyBorder="1" applyAlignment="1" applyProtection="1">
      <alignment horizontal="center" vertical="center"/>
      <protection hidden="1"/>
    </xf>
    <xf numFmtId="0" fontId="21" fillId="19" borderId="15" xfId="1" applyFont="1" applyFill="1" applyBorder="1" applyAlignment="1" applyProtection="1">
      <alignment horizontal="left" vertical="center" wrapText="1" shrinkToFit="1"/>
      <protection hidden="1"/>
    </xf>
    <xf numFmtId="0" fontId="21" fillId="19" borderId="38" xfId="1" applyFont="1" applyFill="1" applyBorder="1" applyAlignment="1" applyProtection="1">
      <alignment horizontal="left" vertical="center" wrapText="1" shrinkToFit="1"/>
      <protection hidden="1"/>
    </xf>
    <xf numFmtId="0" fontId="5" fillId="19" borderId="13" xfId="0" applyFont="1" applyFill="1" applyBorder="1" applyAlignment="1" applyProtection="1">
      <alignment horizontal="left" vertical="center" wrapText="1" shrinkToFit="1"/>
      <protection hidden="1"/>
    </xf>
    <xf numFmtId="0" fontId="25" fillId="17" borderId="35" xfId="0" applyFont="1" applyFill="1" applyBorder="1" applyAlignment="1" applyProtection="1">
      <alignment horizontal="center" vertical="center"/>
      <protection hidden="1"/>
    </xf>
    <xf numFmtId="0" fontId="25" fillId="17" borderId="9" xfId="0" applyFont="1" applyFill="1" applyBorder="1" applyAlignment="1" applyProtection="1">
      <alignment horizontal="center" vertical="center"/>
      <protection hidden="1"/>
    </xf>
    <xf numFmtId="0" fontId="25" fillId="17" borderId="36" xfId="0" applyFont="1" applyFill="1" applyBorder="1" applyAlignment="1" applyProtection="1">
      <alignment horizontal="center" vertical="center"/>
      <protection hidden="1"/>
    </xf>
    <xf numFmtId="0" fontId="0" fillId="7" borderId="0" xfId="0" applyFill="1" applyAlignment="1" applyProtection="1">
      <alignment horizontal="center"/>
      <protection hidden="1"/>
    </xf>
    <xf numFmtId="0" fontId="22" fillId="14" borderId="35" xfId="0" applyFont="1" applyFill="1" applyBorder="1" applyAlignment="1" applyProtection="1">
      <alignment horizontal="center" vertical="center"/>
      <protection hidden="1"/>
    </xf>
    <xf numFmtId="0" fontId="22" fillId="14" borderId="9" xfId="0" applyFont="1" applyFill="1" applyBorder="1" applyAlignment="1" applyProtection="1">
      <alignment horizontal="center" vertical="center"/>
      <protection hidden="1"/>
    </xf>
    <xf numFmtId="0" fontId="22" fillId="14" borderId="36" xfId="0" applyFont="1" applyFill="1" applyBorder="1" applyAlignment="1" applyProtection="1">
      <alignment horizontal="center" vertical="center"/>
      <protection hidden="1"/>
    </xf>
    <xf numFmtId="0" fontId="23" fillId="15" borderId="35" xfId="0" applyFont="1" applyFill="1" applyBorder="1" applyAlignment="1" applyProtection="1">
      <alignment horizontal="center" vertical="center" wrapText="1" shrinkToFit="1"/>
      <protection hidden="1"/>
    </xf>
    <xf numFmtId="0" fontId="23" fillId="15" borderId="9" xfId="0" applyFont="1" applyFill="1" applyBorder="1" applyAlignment="1" applyProtection="1">
      <alignment horizontal="center" vertical="center" wrapText="1" shrinkToFit="1"/>
      <protection hidden="1"/>
    </xf>
    <xf numFmtId="0" fontId="23" fillId="15" borderId="36" xfId="0" applyFont="1" applyFill="1" applyBorder="1" applyAlignment="1" applyProtection="1">
      <alignment horizontal="center" vertical="center" wrapText="1" shrinkToFit="1"/>
      <protection hidden="1"/>
    </xf>
    <xf numFmtId="0" fontId="34" fillId="15" borderId="35" xfId="1" applyFont="1" applyFill="1" applyBorder="1" applyAlignment="1">
      <alignment horizontal="center" vertical="center" wrapText="1"/>
    </xf>
    <xf numFmtId="0" fontId="34" fillId="15" borderId="9" xfId="1" applyFont="1" applyFill="1" applyBorder="1" applyAlignment="1">
      <alignment horizontal="center" vertical="center" wrapText="1"/>
    </xf>
    <xf numFmtId="0" fontId="34" fillId="15" borderId="36" xfId="1" applyFont="1" applyFill="1" applyBorder="1" applyAlignment="1">
      <alignment horizontal="center" vertical="center" wrapText="1"/>
    </xf>
    <xf numFmtId="0" fontId="5" fillId="16" borderId="1" xfId="0" applyFont="1" applyFill="1" applyBorder="1" applyAlignment="1">
      <alignment horizontal="left" vertical="center" wrapText="1"/>
    </xf>
    <xf numFmtId="0" fontId="5" fillId="16" borderId="1" xfId="0" applyFont="1" applyFill="1" applyBorder="1" applyAlignment="1">
      <alignment horizontal="left"/>
    </xf>
    <xf numFmtId="0" fontId="5" fillId="16" borderId="1" xfId="0" applyFont="1" applyFill="1" applyBorder="1" applyAlignment="1">
      <alignment horizontal="left" wrapText="1"/>
    </xf>
    <xf numFmtId="0" fontId="24" fillId="16" borderId="1" xfId="1" applyFont="1" applyFill="1" applyBorder="1" applyAlignment="1" applyProtection="1">
      <alignment horizontal="left" vertical="center" wrapText="1" shrinkToFit="1"/>
      <protection hidden="1"/>
    </xf>
    <xf numFmtId="0" fontId="19" fillId="13" borderId="0" xfId="0" applyFont="1" applyFill="1" applyBorder="1" applyAlignment="1">
      <alignment horizontal="center" vertical="center"/>
    </xf>
    <xf numFmtId="0" fontId="12" fillId="7" borderId="0" xfId="0" applyFont="1" applyFill="1" applyAlignment="1" applyProtection="1">
      <alignment horizontal="center"/>
      <protection hidden="1"/>
    </xf>
    <xf numFmtId="0" fontId="9" fillId="2" borderId="53" xfId="0" applyFont="1" applyFill="1" applyBorder="1" applyAlignment="1" applyProtection="1">
      <alignment horizontal="center" vertical="center" wrapText="1"/>
      <protection hidden="1"/>
    </xf>
    <xf numFmtId="0" fontId="9" fillId="2" borderId="54" xfId="0" applyFont="1" applyFill="1" applyBorder="1" applyAlignment="1" applyProtection="1">
      <alignment horizontal="center" vertical="center" wrapText="1"/>
      <protection hidden="1"/>
    </xf>
    <xf numFmtId="0" fontId="9" fillId="22" borderId="10" xfId="0" applyFont="1" applyFill="1" applyBorder="1" applyAlignment="1" applyProtection="1">
      <alignment horizontal="center" vertical="center" wrapText="1"/>
      <protection hidden="1"/>
    </xf>
    <xf numFmtId="0" fontId="9" fillId="22" borderId="11" xfId="0" applyFont="1" applyFill="1" applyBorder="1" applyAlignment="1" applyProtection="1">
      <alignment horizontal="center" vertical="center" wrapText="1"/>
      <protection hidden="1"/>
    </xf>
    <xf numFmtId="0" fontId="9" fillId="8" borderId="54" xfId="0" applyFont="1" applyFill="1" applyBorder="1" applyAlignment="1" applyProtection="1">
      <alignment horizontal="center" vertical="center" wrapText="1"/>
      <protection locked="0" hidden="1"/>
    </xf>
    <xf numFmtId="0" fontId="9" fillId="8" borderId="55" xfId="0" applyFont="1" applyFill="1" applyBorder="1" applyAlignment="1" applyProtection="1">
      <alignment horizontal="center" vertical="center" wrapText="1"/>
      <protection locked="0" hidden="1"/>
    </xf>
    <xf numFmtId="0" fontId="9" fillId="22" borderId="12" xfId="0" applyFont="1" applyFill="1" applyBorder="1" applyAlignment="1" applyProtection="1">
      <alignment horizontal="center" vertical="center" wrapText="1"/>
      <protection hidden="1"/>
    </xf>
    <xf numFmtId="0" fontId="7" fillId="8" borderId="37" xfId="0" applyFont="1" applyFill="1" applyBorder="1" applyAlignment="1" applyProtection="1">
      <alignment horizontal="center" vertical="center" wrapText="1"/>
      <protection locked="0" hidden="1"/>
    </xf>
    <xf numFmtId="0" fontId="7" fillId="8" borderId="9" xfId="0" applyFont="1" applyFill="1" applyBorder="1" applyAlignment="1" applyProtection="1">
      <alignment horizontal="center" vertical="center" wrapText="1"/>
      <protection locked="0" hidden="1"/>
    </xf>
    <xf numFmtId="0" fontId="7" fillId="8" borderId="36" xfId="0" applyFont="1" applyFill="1" applyBorder="1" applyAlignment="1" applyProtection="1">
      <alignment horizontal="center" vertical="center" wrapText="1"/>
      <protection locked="0" hidden="1"/>
    </xf>
    <xf numFmtId="0" fontId="7" fillId="8" borderId="1" xfId="0" applyFont="1" applyFill="1" applyBorder="1" applyAlignment="1" applyProtection="1">
      <alignment horizontal="center" vertical="center" wrapText="1"/>
      <protection locked="0" hidden="1"/>
    </xf>
    <xf numFmtId="0" fontId="7" fillId="8" borderId="6" xfId="0" applyFont="1" applyFill="1" applyBorder="1" applyAlignment="1" applyProtection="1">
      <alignment horizontal="center" vertical="center" wrapText="1"/>
      <protection locked="0" hidden="1"/>
    </xf>
    <xf numFmtId="0" fontId="7" fillId="7" borderId="16" xfId="0" applyFont="1" applyFill="1" applyBorder="1" applyAlignment="1" applyProtection="1">
      <alignment horizontal="center" vertical="center" wrapText="1"/>
      <protection hidden="1"/>
    </xf>
    <xf numFmtId="0" fontId="7" fillId="7" borderId="13" xfId="0" applyFont="1" applyFill="1" applyBorder="1" applyAlignment="1" applyProtection="1">
      <alignment horizontal="center" vertical="center" wrapText="1"/>
      <protection hidden="1"/>
    </xf>
    <xf numFmtId="0" fontId="7" fillId="7" borderId="17" xfId="0" applyFont="1" applyFill="1" applyBorder="1" applyAlignment="1" applyProtection="1">
      <alignment horizontal="center" vertical="center" wrapText="1"/>
      <protection hidden="1"/>
    </xf>
    <xf numFmtId="0" fontId="25" fillId="5" borderId="18" xfId="0" applyFont="1" applyFill="1" applyBorder="1" applyAlignment="1" applyProtection="1">
      <alignment horizontal="center" vertical="center" wrapText="1"/>
      <protection hidden="1"/>
    </xf>
    <xf numFmtId="0" fontId="25" fillId="5" borderId="19" xfId="0" applyFont="1" applyFill="1" applyBorder="1" applyAlignment="1" applyProtection="1">
      <alignment horizontal="center" vertical="center" wrapText="1"/>
      <protection hidden="1"/>
    </xf>
    <xf numFmtId="0" fontId="25" fillId="5" borderId="20" xfId="0" applyFont="1" applyFill="1" applyBorder="1" applyAlignment="1" applyProtection="1">
      <alignment horizontal="center" vertical="center" wrapText="1"/>
      <protection hidden="1"/>
    </xf>
    <xf numFmtId="0" fontId="14" fillId="7" borderId="22" xfId="0" applyFont="1" applyFill="1" applyBorder="1" applyAlignment="1" applyProtection="1">
      <alignment horizontal="left" vertical="center" wrapText="1"/>
      <protection hidden="1"/>
    </xf>
    <xf numFmtId="0" fontId="14" fillId="7" borderId="23" xfId="0" applyFont="1" applyFill="1" applyBorder="1" applyAlignment="1" applyProtection="1">
      <alignment horizontal="left" vertical="center" wrapText="1"/>
      <protection hidden="1"/>
    </xf>
    <xf numFmtId="0" fontId="15" fillId="7" borderId="0" xfId="0" applyFont="1" applyFill="1" applyAlignment="1" applyProtection="1">
      <alignment horizontal="center" vertical="top" wrapText="1"/>
      <protection hidden="1"/>
    </xf>
    <xf numFmtId="0" fontId="8" fillId="7" borderId="0" xfId="0" applyFont="1" applyFill="1" applyAlignment="1" applyProtection="1">
      <alignment horizontal="center" vertical="top" wrapText="1"/>
      <protection hidden="1"/>
    </xf>
    <xf numFmtId="0" fontId="13" fillId="5" borderId="9" xfId="0" applyFont="1" applyFill="1" applyBorder="1" applyAlignment="1" applyProtection="1">
      <alignment horizontal="center" vertical="center"/>
      <protection hidden="1"/>
    </xf>
    <xf numFmtId="0" fontId="13" fillId="5" borderId="9" xfId="0" applyFont="1" applyFill="1" applyBorder="1" applyAlignment="1" applyProtection="1">
      <alignment horizontal="center" vertical="center" wrapText="1"/>
      <protection hidden="1"/>
    </xf>
    <xf numFmtId="0" fontId="10" fillId="7" borderId="10" xfId="0" applyFont="1" applyFill="1" applyBorder="1" applyAlignment="1" applyProtection="1">
      <alignment horizontal="center" vertical="center" wrapText="1"/>
      <protection hidden="1"/>
    </xf>
    <xf numFmtId="0" fontId="10" fillId="7" borderId="11" xfId="0" applyFont="1" applyFill="1" applyBorder="1" applyAlignment="1" applyProtection="1">
      <alignment horizontal="center" vertical="center" wrapText="1"/>
      <protection hidden="1"/>
    </xf>
    <xf numFmtId="0" fontId="7" fillId="8" borderId="11" xfId="0" applyFont="1" applyFill="1" applyBorder="1" applyAlignment="1" applyProtection="1">
      <alignment horizontal="center" vertical="center" wrapText="1"/>
      <protection locked="0" hidden="1"/>
    </xf>
    <xf numFmtId="0" fontId="7" fillId="8" borderId="12" xfId="0" applyFont="1" applyFill="1" applyBorder="1" applyAlignment="1" applyProtection="1">
      <alignment horizontal="center" vertical="center" wrapText="1"/>
      <protection locked="0" hidden="1"/>
    </xf>
    <xf numFmtId="0" fontId="10" fillId="2" borderId="44" xfId="0" applyFont="1" applyFill="1" applyBorder="1" applyAlignment="1" applyProtection="1">
      <alignment horizontal="center" vertical="center" wrapText="1"/>
      <protection hidden="1"/>
    </xf>
    <xf numFmtId="0" fontId="10" fillId="2" borderId="45" xfId="0" applyFont="1" applyFill="1" applyBorder="1" applyAlignment="1" applyProtection="1">
      <alignment horizontal="center" vertical="center" wrapText="1"/>
      <protection hidden="1"/>
    </xf>
    <xf numFmtId="0" fontId="10" fillId="2" borderId="46" xfId="0" applyFont="1" applyFill="1" applyBorder="1" applyAlignment="1" applyProtection="1">
      <alignment horizontal="center" vertical="center" wrapText="1"/>
      <protection hidden="1"/>
    </xf>
    <xf numFmtId="0" fontId="7" fillId="8" borderId="32" xfId="0" applyFont="1" applyFill="1" applyBorder="1" applyAlignment="1" applyProtection="1">
      <alignment horizontal="center" vertical="center" wrapText="1"/>
      <protection locked="0" hidden="1"/>
    </xf>
    <xf numFmtId="0" fontId="7" fillId="8" borderId="33" xfId="0" applyFont="1" applyFill="1" applyBorder="1" applyAlignment="1" applyProtection="1">
      <alignment horizontal="center" vertical="center" wrapText="1"/>
      <protection locked="0" hidden="1"/>
    </xf>
    <xf numFmtId="0" fontId="7" fillId="8" borderId="34" xfId="0" applyFont="1" applyFill="1" applyBorder="1" applyAlignment="1" applyProtection="1">
      <alignment horizontal="center" vertical="center" wrapText="1"/>
      <protection locked="0" hidden="1"/>
    </xf>
    <xf numFmtId="0" fontId="10" fillId="2" borderId="40" xfId="0" applyFont="1" applyFill="1" applyBorder="1" applyAlignment="1" applyProtection="1">
      <alignment horizontal="center" vertical="center" wrapText="1"/>
      <protection hidden="1"/>
    </xf>
    <xf numFmtId="0" fontId="10" fillId="2" borderId="42" xfId="0" applyFont="1" applyFill="1" applyBorder="1" applyAlignment="1" applyProtection="1">
      <alignment horizontal="center" vertical="center" wrapText="1"/>
      <protection hidden="1"/>
    </xf>
    <xf numFmtId="0" fontId="10" fillId="2" borderId="48" xfId="0" applyFont="1" applyFill="1" applyBorder="1" applyAlignment="1" applyProtection="1">
      <alignment horizontal="center" vertical="center" wrapText="1"/>
      <protection hidden="1"/>
    </xf>
    <xf numFmtId="0" fontId="10" fillId="2" borderId="49" xfId="0" applyFont="1" applyFill="1" applyBorder="1" applyAlignment="1" applyProtection="1">
      <alignment horizontal="center" vertical="center" wrapText="1"/>
      <protection hidden="1"/>
    </xf>
    <xf numFmtId="0" fontId="10" fillId="2" borderId="0" xfId="0" applyFont="1" applyFill="1" applyBorder="1" applyAlignment="1" applyProtection="1">
      <alignment horizontal="center" vertical="center" wrapText="1"/>
      <protection hidden="1"/>
    </xf>
    <xf numFmtId="0" fontId="10" fillId="2" borderId="47" xfId="0" applyFont="1" applyFill="1" applyBorder="1" applyAlignment="1" applyProtection="1">
      <alignment horizontal="center" vertical="center" wrapText="1"/>
      <protection hidden="1"/>
    </xf>
    <xf numFmtId="0" fontId="10" fillId="2" borderId="43" xfId="0" applyFont="1" applyFill="1" applyBorder="1" applyAlignment="1" applyProtection="1">
      <alignment horizontal="center" vertical="center" wrapText="1"/>
      <protection hidden="1"/>
    </xf>
    <xf numFmtId="0" fontId="10" fillId="2" borderId="50" xfId="0" applyFont="1" applyFill="1" applyBorder="1" applyAlignment="1" applyProtection="1">
      <alignment horizontal="center" vertical="center" wrapText="1"/>
      <protection hidden="1"/>
    </xf>
    <xf numFmtId="0" fontId="10" fillId="2" borderId="51" xfId="0" applyFont="1" applyFill="1" applyBorder="1" applyAlignment="1" applyProtection="1">
      <alignment horizontal="center" vertical="center" wrapText="1"/>
      <protection hidden="1"/>
    </xf>
    <xf numFmtId="0" fontId="5" fillId="7" borderId="24" xfId="0" applyFont="1" applyFill="1" applyBorder="1" applyAlignment="1" applyProtection="1">
      <alignment horizontal="center" vertical="center" wrapText="1"/>
      <protection hidden="1"/>
    </xf>
    <xf numFmtId="0" fontId="5" fillId="7" borderId="25" xfId="0" applyFont="1" applyFill="1" applyBorder="1" applyAlignment="1" applyProtection="1">
      <alignment horizontal="center" vertical="center" wrapText="1"/>
      <protection hidden="1"/>
    </xf>
    <xf numFmtId="0" fontId="5" fillId="7" borderId="28" xfId="0" applyFont="1" applyFill="1" applyBorder="1" applyAlignment="1" applyProtection="1">
      <alignment horizontal="center" vertical="center" wrapText="1"/>
      <protection hidden="1"/>
    </xf>
    <xf numFmtId="0" fontId="5" fillId="7" borderId="29" xfId="0" applyFont="1" applyFill="1" applyBorder="1" applyAlignment="1" applyProtection="1">
      <alignment horizontal="center" vertical="center" wrapText="1"/>
      <protection hidden="1"/>
    </xf>
    <xf numFmtId="0" fontId="5" fillId="8" borderId="40" xfId="0" applyFont="1" applyFill="1" applyBorder="1" applyAlignment="1" applyProtection="1">
      <alignment horizontal="center" vertical="center" wrapText="1"/>
      <protection locked="0" hidden="1"/>
    </xf>
    <xf numFmtId="0" fontId="5" fillId="8" borderId="41" xfId="0" applyFont="1" applyFill="1" applyBorder="1" applyAlignment="1" applyProtection="1">
      <alignment horizontal="center" vertical="center" wrapText="1"/>
      <protection locked="0" hidden="1"/>
    </xf>
    <xf numFmtId="0" fontId="5" fillId="8" borderId="43" xfId="0" applyFont="1" applyFill="1" applyBorder="1" applyAlignment="1" applyProtection="1">
      <alignment horizontal="center" vertical="center" wrapText="1"/>
      <protection locked="0" hidden="1"/>
    </xf>
    <xf numFmtId="0" fontId="5" fillId="8" borderId="52" xfId="0" applyFont="1" applyFill="1" applyBorder="1" applyAlignment="1" applyProtection="1">
      <alignment horizontal="center" vertical="center" wrapText="1"/>
      <protection locked="0" hidden="1"/>
    </xf>
    <xf numFmtId="0" fontId="5" fillId="21" borderId="1" xfId="0" applyFont="1" applyFill="1" applyBorder="1" applyAlignment="1" applyProtection="1">
      <alignment horizontal="center" vertical="center" wrapText="1"/>
    </xf>
    <xf numFmtId="0" fontId="5" fillId="21" borderId="1" xfId="0" applyFont="1" applyFill="1" applyBorder="1" applyAlignment="1" applyProtection="1">
      <alignment horizontal="center" wrapText="1"/>
      <protection hidden="1"/>
    </xf>
    <xf numFmtId="0" fontId="5" fillId="0" borderId="35" xfId="0" applyFont="1" applyBorder="1" applyAlignment="1" applyProtection="1">
      <alignment horizontal="center" wrapText="1"/>
      <protection locked="0" hidden="1"/>
    </xf>
    <xf numFmtId="0" fontId="5" fillId="0" borderId="36" xfId="0" applyFont="1" applyBorder="1" applyAlignment="1" applyProtection="1">
      <alignment horizontal="center" wrapText="1"/>
      <protection locked="0" hidden="1"/>
    </xf>
    <xf numFmtId="0" fontId="6" fillId="21" borderId="1" xfId="0" applyFont="1" applyFill="1" applyBorder="1" applyAlignment="1">
      <alignment horizontal="center" vertical="center" wrapText="1"/>
    </xf>
    <xf numFmtId="0" fontId="5" fillId="0" borderId="1" xfId="0" applyFont="1" applyBorder="1" applyAlignment="1" applyProtection="1">
      <alignment horizontal="left" vertical="center" wrapText="1"/>
      <protection locked="0" hidden="1"/>
    </xf>
    <xf numFmtId="0" fontId="5" fillId="8" borderId="15" xfId="0" applyFont="1" applyFill="1" applyBorder="1" applyAlignment="1" applyProtection="1">
      <alignment horizontal="center" vertical="center" wrapText="1"/>
      <protection locked="0" hidden="1"/>
    </xf>
    <xf numFmtId="0" fontId="5" fillId="8" borderId="1" xfId="0" applyFont="1" applyFill="1" applyBorder="1" applyAlignment="1" applyProtection="1">
      <alignment horizontal="center" vertical="center" wrapText="1"/>
      <protection locked="0" hidden="1"/>
    </xf>
    <xf numFmtId="0" fontId="28" fillId="20" borderId="18" xfId="0" applyFont="1" applyFill="1" applyBorder="1" applyAlignment="1" applyProtection="1">
      <alignment horizontal="center" vertical="center"/>
      <protection hidden="1"/>
    </xf>
    <xf numFmtId="0" fontId="28" fillId="20" borderId="19" xfId="0" applyFont="1" applyFill="1" applyBorder="1" applyAlignment="1" applyProtection="1">
      <alignment horizontal="center" vertical="center"/>
      <protection hidden="1"/>
    </xf>
    <xf numFmtId="0" fontId="28" fillId="20" borderId="20" xfId="0" applyFont="1" applyFill="1" applyBorder="1" applyAlignment="1" applyProtection="1">
      <alignment horizontal="center" vertical="center"/>
      <protection hidden="1"/>
    </xf>
    <xf numFmtId="0" fontId="29" fillId="15" borderId="39" xfId="0" applyFont="1" applyFill="1" applyBorder="1" applyAlignment="1" applyProtection="1">
      <alignment horizontal="center"/>
      <protection hidden="1"/>
    </xf>
    <xf numFmtId="0" fontId="31" fillId="7" borderId="35" xfId="0" applyFont="1" applyFill="1" applyBorder="1" applyAlignment="1" applyProtection="1">
      <alignment horizontal="left" vertical="center"/>
      <protection hidden="1"/>
    </xf>
    <xf numFmtId="0" fontId="31" fillId="7" borderId="9" xfId="0" applyFont="1" applyFill="1" applyBorder="1" applyAlignment="1" applyProtection="1">
      <alignment horizontal="left" vertical="center"/>
      <protection hidden="1"/>
    </xf>
    <xf numFmtId="0" fontId="31" fillId="7" borderId="36" xfId="0" applyFont="1" applyFill="1" applyBorder="1" applyAlignment="1" applyProtection="1">
      <alignment horizontal="left" vertical="center"/>
      <protection hidden="1"/>
    </xf>
    <xf numFmtId="0" fontId="5" fillId="0" borderId="1" xfId="0" applyFont="1" applyBorder="1" applyAlignment="1" applyProtection="1">
      <alignment horizontal="center" vertical="center" wrapText="1"/>
      <protection locked="0" hidden="1"/>
    </xf>
    <xf numFmtId="0" fontId="5" fillId="8" borderId="1" xfId="0" applyFont="1" applyFill="1" applyBorder="1" applyAlignment="1" applyProtection="1">
      <alignment horizontal="center" vertical="center"/>
      <protection locked="0" hidden="1"/>
    </xf>
    <xf numFmtId="0" fontId="31" fillId="7" borderId="1" xfId="0" applyFont="1" applyFill="1" applyBorder="1" applyAlignment="1" applyProtection="1">
      <alignment horizontal="center" vertical="center" wrapText="1"/>
      <protection hidden="1"/>
    </xf>
    <xf numFmtId="0" fontId="5" fillId="17" borderId="1" xfId="0" applyFont="1" applyFill="1" applyBorder="1" applyAlignment="1" applyProtection="1">
      <alignment horizontal="center" vertical="center"/>
      <protection hidden="1"/>
    </xf>
    <xf numFmtId="0" fontId="5" fillId="8" borderId="35" xfId="0" applyFont="1" applyFill="1" applyBorder="1" applyAlignment="1" applyProtection="1">
      <alignment horizontal="center" vertical="center" wrapText="1"/>
      <protection locked="0" hidden="1"/>
    </xf>
    <xf numFmtId="0" fontId="5" fillId="8" borderId="36" xfId="0" applyFont="1" applyFill="1" applyBorder="1" applyAlignment="1" applyProtection="1">
      <alignment horizontal="center" vertical="center" wrapText="1"/>
      <protection locked="0" hidden="1"/>
    </xf>
    <xf numFmtId="0" fontId="21" fillId="2" borderId="1" xfId="1"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32" fillId="0" borderId="0" xfId="1" applyFont="1" applyAlignment="1">
      <alignment horizontal="center"/>
    </xf>
    <xf numFmtId="0" fontId="26" fillId="17" borderId="1" xfId="0" applyFont="1" applyFill="1" applyBorder="1" applyAlignment="1">
      <alignment horizontal="center" vertical="center" wrapText="1" shrinkToFit="1"/>
    </xf>
    <xf numFmtId="0" fontId="7" fillId="17" borderId="1" xfId="0" applyFont="1" applyFill="1" applyBorder="1" applyAlignment="1">
      <alignment horizontal="center" vertical="center" wrapText="1" shrinkToFit="1"/>
    </xf>
    <xf numFmtId="0" fontId="7" fillId="17" borderId="35" xfId="0" applyFont="1" applyFill="1" applyBorder="1" applyAlignment="1">
      <alignment horizontal="center" vertical="center" wrapText="1" shrinkToFit="1"/>
    </xf>
    <xf numFmtId="0" fontId="21" fillId="0" borderId="1" xfId="1" applyFont="1" applyBorder="1" applyAlignment="1">
      <alignment horizontal="center" vertical="center" wrapText="1"/>
    </xf>
    <xf numFmtId="0" fontId="5" fillId="10" borderId="13" xfId="0" applyFont="1" applyFill="1" applyBorder="1" applyAlignment="1">
      <alignment horizontal="center" vertical="center" wrapText="1"/>
    </xf>
    <xf numFmtId="0" fontId="5" fillId="10" borderId="1" xfId="0"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hidden="1"/>
    </xf>
    <xf numFmtId="0" fontId="7" fillId="7" borderId="12" xfId="0" applyFont="1" applyFill="1" applyBorder="1" applyAlignment="1" applyProtection="1">
      <alignment horizontal="center" vertical="center" wrapText="1"/>
      <protection locked="0" hidden="1"/>
    </xf>
  </cellXfs>
  <cellStyles count="2">
    <cellStyle name="Lien hypertexte" xfId="1" builtinId="8"/>
    <cellStyle name="Normal" xfId="0" builtinId="0"/>
  </cellStyles>
  <dxfs count="12">
    <dxf>
      <font>
        <color theme="0"/>
      </font>
      <fill>
        <patternFill>
          <bgColor rgb="FF00B050"/>
        </patternFill>
      </fill>
    </dxf>
    <dxf>
      <fill>
        <patternFill>
          <bgColor rgb="FFFF0000"/>
        </patternFill>
      </fill>
    </dxf>
    <dxf>
      <font>
        <color theme="0"/>
      </font>
      <fill>
        <patternFill>
          <bgColor rgb="FF00B050"/>
        </patternFill>
      </fill>
    </dxf>
    <dxf>
      <fill>
        <patternFill>
          <bgColor rgb="FFFF0000"/>
        </patternFill>
      </fill>
    </dxf>
    <dxf>
      <font>
        <color theme="0"/>
      </font>
      <fill>
        <patternFill>
          <bgColor rgb="FF00B050"/>
        </patternFill>
      </fill>
    </dxf>
    <dxf>
      <fill>
        <patternFill>
          <bgColor rgb="FFFF0000"/>
        </patternFill>
      </fill>
    </dxf>
    <dxf>
      <font>
        <color theme="0"/>
      </font>
      <fill>
        <patternFill>
          <bgColor rgb="FF00B050"/>
        </patternFill>
      </fill>
    </dxf>
    <dxf>
      <fill>
        <patternFill>
          <bgColor rgb="FFFF0000"/>
        </patternFill>
      </fill>
    </dxf>
    <dxf>
      <font>
        <color theme="0"/>
      </font>
      <fill>
        <patternFill>
          <bgColor rgb="FF00B050"/>
        </patternFill>
      </fill>
    </dxf>
    <dxf>
      <fill>
        <patternFill>
          <bgColor rgb="FFFF0000"/>
        </patternFill>
      </fill>
    </dxf>
    <dxf>
      <font>
        <color theme="0"/>
      </font>
      <fill>
        <patternFill>
          <bgColor rgb="FF00B050"/>
        </patternFill>
      </fill>
    </dxf>
    <dxf>
      <fill>
        <patternFill>
          <bgColor rgb="FFFF0000"/>
        </patternFill>
      </fill>
    </dxf>
  </dxfs>
  <tableStyles count="0" defaultTableStyle="TableStyleMedium2" defaultPivotStyle="PivotStyleLight16"/>
  <colors>
    <mruColors>
      <color rgb="FFFFE699"/>
      <color rgb="FFBDD7EE"/>
      <color rgb="FFD9E1F2"/>
      <color rgb="FFFF0066"/>
      <color rgb="FFA9D08E"/>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15</xdr:col>
      <xdr:colOff>1</xdr:colOff>
      <xdr:row>4</xdr:row>
      <xdr:rowOff>0</xdr:rowOff>
    </xdr:from>
    <xdr:to>
      <xdr:col>15</xdr:col>
      <xdr:colOff>352425</xdr:colOff>
      <xdr:row>4</xdr:row>
      <xdr:rowOff>15543</xdr:rowOff>
    </xdr:to>
    <xdr:grpSp>
      <xdr:nvGrpSpPr>
        <xdr:cNvPr id="2" name="Groupe 1">
          <a:extLst>
            <a:ext uri="{FF2B5EF4-FFF2-40B4-BE49-F238E27FC236}">
              <a16:creationId xmlns:a16="http://schemas.microsoft.com/office/drawing/2014/main" id="{D7DE333B-68F0-4242-89FD-619CAC0A2C40}"/>
            </a:ext>
          </a:extLst>
        </xdr:cNvPr>
        <xdr:cNvGrpSpPr/>
      </xdr:nvGrpSpPr>
      <xdr:grpSpPr>
        <a:xfrm>
          <a:off x="10839451" y="1276350"/>
          <a:ext cx="352424" cy="15543"/>
          <a:chOff x="5886450" y="1209675"/>
          <a:chExt cx="314325" cy="314325"/>
        </a:xfrm>
      </xdr:grpSpPr>
      <xdr:sp macro="" textlink="">
        <xdr:nvSpPr>
          <xdr:cNvPr id="3" name="Rectangle 2" hidden="1">
            <a:extLst>
              <a:ext uri="{FF2B5EF4-FFF2-40B4-BE49-F238E27FC236}">
                <a16:creationId xmlns:a16="http://schemas.microsoft.com/office/drawing/2014/main" id="{ECBD5C92-2313-456E-A586-BB13727EF41F}"/>
              </a:ext>
            </a:extLst>
          </xdr:cNvPr>
          <xdr:cNvSpPr/>
        </xdr:nvSpPr>
        <xdr:spPr>
          <a:xfrm>
            <a:off x="5886450" y="1209675"/>
            <a:ext cx="314325" cy="3143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fr-FR" sz="1100"/>
          </a:p>
        </xdr:txBody>
      </xdr:sp>
      <xdr:pic>
        <xdr:nvPicPr>
          <xdr:cNvPr id="4" name="Image 3">
            <a:extLst>
              <a:ext uri="{FF2B5EF4-FFF2-40B4-BE49-F238E27FC236}">
                <a16:creationId xmlns:a16="http://schemas.microsoft.com/office/drawing/2014/main" id="{068869C7-0788-43BB-884A-23C8C66541A9}"/>
              </a:ext>
            </a:extLst>
          </xdr:cNvPr>
          <xdr:cNvPicPr>
            <a:picLocks noChangeAspect="1"/>
          </xdr:cNvPicPr>
        </xdr:nvPicPr>
        <xdr:blipFill>
          <a:blip xmlns:r="http://schemas.openxmlformats.org/officeDocument/2006/relationships" r:embed="rId1"/>
          <a:stretch>
            <a:fillRect/>
          </a:stretch>
        </xdr:blipFill>
        <xdr:spPr>
          <a:xfrm>
            <a:off x="5922432" y="1252529"/>
            <a:ext cx="251901" cy="226711"/>
          </a:xfrm>
          <a:prstGeom prst="rect">
            <a:avLst/>
          </a:prstGeom>
        </xdr:spPr>
      </xdr:pic>
    </xdr:grpSp>
    <xdr:clientData/>
  </xdr:twoCellAnchor>
  <xdr:twoCellAnchor>
    <xdr:from>
      <xdr:col>15</xdr:col>
      <xdr:colOff>19050</xdr:colOff>
      <xdr:row>3</xdr:row>
      <xdr:rowOff>257175</xdr:rowOff>
    </xdr:from>
    <xdr:to>
      <xdr:col>15</xdr:col>
      <xdr:colOff>371474</xdr:colOff>
      <xdr:row>3</xdr:row>
      <xdr:rowOff>587043</xdr:rowOff>
    </xdr:to>
    <xdr:grpSp>
      <xdr:nvGrpSpPr>
        <xdr:cNvPr id="5" name="Groupe 4">
          <a:extLst>
            <a:ext uri="{FF2B5EF4-FFF2-40B4-BE49-F238E27FC236}">
              <a16:creationId xmlns:a16="http://schemas.microsoft.com/office/drawing/2014/main" id="{01645EE5-E405-488A-903F-ECB30A978C7A}"/>
            </a:ext>
          </a:extLst>
        </xdr:cNvPr>
        <xdr:cNvGrpSpPr/>
      </xdr:nvGrpSpPr>
      <xdr:grpSpPr>
        <a:xfrm>
          <a:off x="10858500" y="942975"/>
          <a:ext cx="352424" cy="329868"/>
          <a:chOff x="5886450" y="1209675"/>
          <a:chExt cx="314325" cy="314325"/>
        </a:xfrm>
      </xdr:grpSpPr>
      <xdr:sp macro="" textlink="">
        <xdr:nvSpPr>
          <xdr:cNvPr id="6" name="Rectangle 5" hidden="1">
            <a:extLst>
              <a:ext uri="{FF2B5EF4-FFF2-40B4-BE49-F238E27FC236}">
                <a16:creationId xmlns:a16="http://schemas.microsoft.com/office/drawing/2014/main" id="{93A61ED6-4C3A-48C8-B0E6-43A40208349E}"/>
              </a:ext>
            </a:extLst>
          </xdr:cNvPr>
          <xdr:cNvSpPr/>
        </xdr:nvSpPr>
        <xdr:spPr>
          <a:xfrm>
            <a:off x="5886450" y="1209675"/>
            <a:ext cx="314325" cy="3143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fr-FR" sz="1100"/>
          </a:p>
        </xdr:txBody>
      </xdr:sp>
      <xdr:pic>
        <xdr:nvPicPr>
          <xdr:cNvPr id="7" name="Image 6">
            <a:extLst>
              <a:ext uri="{FF2B5EF4-FFF2-40B4-BE49-F238E27FC236}">
                <a16:creationId xmlns:a16="http://schemas.microsoft.com/office/drawing/2014/main" id="{86ACD4B1-11F3-4AD6-9378-003B32DAC828}"/>
              </a:ext>
            </a:extLst>
          </xdr:cNvPr>
          <xdr:cNvPicPr>
            <a:picLocks noChangeAspect="1"/>
          </xdr:cNvPicPr>
        </xdr:nvPicPr>
        <xdr:blipFill>
          <a:blip xmlns:r="http://schemas.openxmlformats.org/officeDocument/2006/relationships" r:embed="rId1"/>
          <a:stretch>
            <a:fillRect/>
          </a:stretch>
        </xdr:blipFill>
        <xdr:spPr>
          <a:xfrm>
            <a:off x="5922432" y="1252529"/>
            <a:ext cx="251901" cy="226711"/>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704851</xdr:rowOff>
    </xdr:from>
    <xdr:to>
      <xdr:col>34</xdr:col>
      <xdr:colOff>174624</xdr:colOff>
      <xdr:row>1</xdr:row>
      <xdr:rowOff>1875013</xdr:rowOff>
    </xdr:to>
    <xdr:pic>
      <xdr:nvPicPr>
        <xdr:cNvPr id="3" name="Image 2">
          <a:extLst>
            <a:ext uri="{FF2B5EF4-FFF2-40B4-BE49-F238E27FC236}">
              <a16:creationId xmlns:a16="http://schemas.microsoft.com/office/drawing/2014/main" id="{A2FFECE7-2040-431A-A023-00F2F0781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942976"/>
          <a:ext cx="7477124" cy="1170162"/>
        </a:xfrm>
        <a:prstGeom prst="rect">
          <a:avLst/>
        </a:prstGeom>
      </xdr:spPr>
    </xdr:pic>
    <xdr:clientData/>
  </xdr:twoCellAnchor>
  <xdr:twoCellAnchor editAs="oneCell">
    <xdr:from>
      <xdr:col>0</xdr:col>
      <xdr:colOff>0</xdr:colOff>
      <xdr:row>35</xdr:row>
      <xdr:rowOff>57150</xdr:rowOff>
    </xdr:from>
    <xdr:to>
      <xdr:col>35</xdr:col>
      <xdr:colOff>0</xdr:colOff>
      <xdr:row>35</xdr:row>
      <xdr:rowOff>1169251</xdr:rowOff>
    </xdr:to>
    <xdr:pic>
      <xdr:nvPicPr>
        <xdr:cNvPr id="9" name="Image 8">
          <a:extLst>
            <a:ext uri="{FF2B5EF4-FFF2-40B4-BE49-F238E27FC236}">
              <a16:creationId xmlns:a16="http://schemas.microsoft.com/office/drawing/2014/main" id="{227DE356-BE2E-4706-923E-812FDD01EB7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14598650"/>
          <a:ext cx="7477125" cy="111210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704851</xdr:rowOff>
    </xdr:from>
    <xdr:to>
      <xdr:col>35</xdr:col>
      <xdr:colOff>0</xdr:colOff>
      <xdr:row>1</xdr:row>
      <xdr:rowOff>1875013</xdr:rowOff>
    </xdr:to>
    <xdr:pic>
      <xdr:nvPicPr>
        <xdr:cNvPr id="2" name="Image 1">
          <a:extLst>
            <a:ext uri="{FF2B5EF4-FFF2-40B4-BE49-F238E27FC236}">
              <a16:creationId xmlns:a16="http://schemas.microsoft.com/office/drawing/2014/main" id="{787DA3AF-0981-4FB0-9DF4-5E23E44B2C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942976"/>
          <a:ext cx="7477125" cy="1170162"/>
        </a:xfrm>
        <a:prstGeom prst="rect">
          <a:avLst/>
        </a:prstGeom>
      </xdr:spPr>
    </xdr:pic>
    <xdr:clientData/>
  </xdr:twoCellAnchor>
  <xdr:twoCellAnchor editAs="oneCell">
    <xdr:from>
      <xdr:col>0</xdr:col>
      <xdr:colOff>0</xdr:colOff>
      <xdr:row>35</xdr:row>
      <xdr:rowOff>57150</xdr:rowOff>
    </xdr:from>
    <xdr:to>
      <xdr:col>35</xdr:col>
      <xdr:colOff>0</xdr:colOff>
      <xdr:row>35</xdr:row>
      <xdr:rowOff>1169251</xdr:rowOff>
    </xdr:to>
    <xdr:pic>
      <xdr:nvPicPr>
        <xdr:cNvPr id="3" name="Image 2">
          <a:extLst>
            <a:ext uri="{FF2B5EF4-FFF2-40B4-BE49-F238E27FC236}">
              <a16:creationId xmlns:a16="http://schemas.microsoft.com/office/drawing/2014/main" id="{58801C7F-3D4E-4E0C-8CF2-F937FC59EFE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14566900"/>
          <a:ext cx="7477125" cy="111210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704851</xdr:rowOff>
    </xdr:from>
    <xdr:to>
      <xdr:col>35</xdr:col>
      <xdr:colOff>0</xdr:colOff>
      <xdr:row>1</xdr:row>
      <xdr:rowOff>1875013</xdr:rowOff>
    </xdr:to>
    <xdr:pic>
      <xdr:nvPicPr>
        <xdr:cNvPr id="2" name="Image 1">
          <a:extLst>
            <a:ext uri="{FF2B5EF4-FFF2-40B4-BE49-F238E27FC236}">
              <a16:creationId xmlns:a16="http://schemas.microsoft.com/office/drawing/2014/main" id="{E95017EB-BD77-4B80-99AD-9EC8E6C6F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942976"/>
          <a:ext cx="7524750" cy="1170162"/>
        </a:xfrm>
        <a:prstGeom prst="rect">
          <a:avLst/>
        </a:prstGeom>
      </xdr:spPr>
    </xdr:pic>
    <xdr:clientData/>
  </xdr:twoCellAnchor>
  <xdr:twoCellAnchor editAs="oneCell">
    <xdr:from>
      <xdr:col>0</xdr:col>
      <xdr:colOff>0</xdr:colOff>
      <xdr:row>35</xdr:row>
      <xdr:rowOff>57150</xdr:rowOff>
    </xdr:from>
    <xdr:to>
      <xdr:col>34</xdr:col>
      <xdr:colOff>142875</xdr:colOff>
      <xdr:row>35</xdr:row>
      <xdr:rowOff>1169251</xdr:rowOff>
    </xdr:to>
    <xdr:pic>
      <xdr:nvPicPr>
        <xdr:cNvPr id="3" name="Image 2">
          <a:extLst>
            <a:ext uri="{FF2B5EF4-FFF2-40B4-BE49-F238E27FC236}">
              <a16:creationId xmlns:a16="http://schemas.microsoft.com/office/drawing/2014/main" id="{B275EEBB-033A-457B-B2E2-DAD3ECD4D4A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14566900"/>
          <a:ext cx="7445375" cy="111210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xdr:row>
      <xdr:rowOff>704851</xdr:rowOff>
    </xdr:from>
    <xdr:to>
      <xdr:col>35</xdr:col>
      <xdr:colOff>0</xdr:colOff>
      <xdr:row>1</xdr:row>
      <xdr:rowOff>1875013</xdr:rowOff>
    </xdr:to>
    <xdr:pic>
      <xdr:nvPicPr>
        <xdr:cNvPr id="2" name="Image 1">
          <a:extLst>
            <a:ext uri="{FF2B5EF4-FFF2-40B4-BE49-F238E27FC236}">
              <a16:creationId xmlns:a16="http://schemas.microsoft.com/office/drawing/2014/main" id="{EA6B3914-6AFD-439A-8144-7CA0602F90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942976"/>
          <a:ext cx="7524750" cy="1170162"/>
        </a:xfrm>
        <a:prstGeom prst="rect">
          <a:avLst/>
        </a:prstGeom>
      </xdr:spPr>
    </xdr:pic>
    <xdr:clientData/>
  </xdr:twoCellAnchor>
  <xdr:twoCellAnchor editAs="oneCell">
    <xdr:from>
      <xdr:col>0</xdr:col>
      <xdr:colOff>0</xdr:colOff>
      <xdr:row>35</xdr:row>
      <xdr:rowOff>57150</xdr:rowOff>
    </xdr:from>
    <xdr:to>
      <xdr:col>35</xdr:col>
      <xdr:colOff>0</xdr:colOff>
      <xdr:row>35</xdr:row>
      <xdr:rowOff>1169251</xdr:rowOff>
    </xdr:to>
    <xdr:pic>
      <xdr:nvPicPr>
        <xdr:cNvPr id="3" name="Image 2">
          <a:extLst>
            <a:ext uri="{FF2B5EF4-FFF2-40B4-BE49-F238E27FC236}">
              <a16:creationId xmlns:a16="http://schemas.microsoft.com/office/drawing/2014/main" id="{6AF567BE-4BC5-477A-ADFC-4B6669189A4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14566900"/>
          <a:ext cx="7477125" cy="111210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xdr:row>
      <xdr:rowOff>704851</xdr:rowOff>
    </xdr:from>
    <xdr:to>
      <xdr:col>35</xdr:col>
      <xdr:colOff>0</xdr:colOff>
      <xdr:row>1</xdr:row>
      <xdr:rowOff>1875013</xdr:rowOff>
    </xdr:to>
    <xdr:pic>
      <xdr:nvPicPr>
        <xdr:cNvPr id="2" name="Image 1">
          <a:extLst>
            <a:ext uri="{FF2B5EF4-FFF2-40B4-BE49-F238E27FC236}">
              <a16:creationId xmlns:a16="http://schemas.microsoft.com/office/drawing/2014/main" id="{BDA3FB77-3771-4828-A220-8307F6AD45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942976"/>
          <a:ext cx="7524750" cy="1170162"/>
        </a:xfrm>
        <a:prstGeom prst="rect">
          <a:avLst/>
        </a:prstGeom>
      </xdr:spPr>
    </xdr:pic>
    <xdr:clientData/>
  </xdr:twoCellAnchor>
  <xdr:twoCellAnchor editAs="oneCell">
    <xdr:from>
      <xdr:col>0</xdr:col>
      <xdr:colOff>0</xdr:colOff>
      <xdr:row>35</xdr:row>
      <xdr:rowOff>57150</xdr:rowOff>
    </xdr:from>
    <xdr:to>
      <xdr:col>34</xdr:col>
      <xdr:colOff>158750</xdr:colOff>
      <xdr:row>35</xdr:row>
      <xdr:rowOff>1169251</xdr:rowOff>
    </xdr:to>
    <xdr:pic>
      <xdr:nvPicPr>
        <xdr:cNvPr id="3" name="Image 2">
          <a:extLst>
            <a:ext uri="{FF2B5EF4-FFF2-40B4-BE49-F238E27FC236}">
              <a16:creationId xmlns:a16="http://schemas.microsoft.com/office/drawing/2014/main" id="{32BC5D95-DEB7-47A6-BEAA-AC1009F598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14566900"/>
          <a:ext cx="7461250" cy="111210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xdr:row>
      <xdr:rowOff>704851</xdr:rowOff>
    </xdr:from>
    <xdr:to>
      <xdr:col>35</xdr:col>
      <xdr:colOff>0</xdr:colOff>
      <xdr:row>1</xdr:row>
      <xdr:rowOff>1875013</xdr:rowOff>
    </xdr:to>
    <xdr:pic>
      <xdr:nvPicPr>
        <xdr:cNvPr id="2" name="Image 1">
          <a:extLst>
            <a:ext uri="{FF2B5EF4-FFF2-40B4-BE49-F238E27FC236}">
              <a16:creationId xmlns:a16="http://schemas.microsoft.com/office/drawing/2014/main" id="{41C77C99-E478-48B2-9810-FC4651FFDB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942976"/>
          <a:ext cx="7524750" cy="1170162"/>
        </a:xfrm>
        <a:prstGeom prst="rect">
          <a:avLst/>
        </a:prstGeom>
      </xdr:spPr>
    </xdr:pic>
    <xdr:clientData/>
  </xdr:twoCellAnchor>
  <xdr:twoCellAnchor editAs="oneCell">
    <xdr:from>
      <xdr:col>0</xdr:col>
      <xdr:colOff>0</xdr:colOff>
      <xdr:row>35</xdr:row>
      <xdr:rowOff>57150</xdr:rowOff>
    </xdr:from>
    <xdr:to>
      <xdr:col>35</xdr:col>
      <xdr:colOff>0</xdr:colOff>
      <xdr:row>35</xdr:row>
      <xdr:rowOff>1169251</xdr:rowOff>
    </xdr:to>
    <xdr:pic>
      <xdr:nvPicPr>
        <xdr:cNvPr id="3" name="Image 2">
          <a:extLst>
            <a:ext uri="{FF2B5EF4-FFF2-40B4-BE49-F238E27FC236}">
              <a16:creationId xmlns:a16="http://schemas.microsoft.com/office/drawing/2014/main" id="{B2A3B847-0863-4F70-A29A-433A1D828E1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14566900"/>
          <a:ext cx="7477125" cy="1112101"/>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https://tube-education-physique-et-sportive.apps.education.fr/w/5nghyceGNFcCndcJjJ98YD" TargetMode="External"/><Relationship Id="rId3" Type="http://schemas.openxmlformats.org/officeDocument/2006/relationships/hyperlink" Target="https://tube-education-physique-et-sportive.apps.education.fr/w/soKbEYq6LDsXd2JcEHHeaP" TargetMode="External"/><Relationship Id="rId7" Type="http://schemas.openxmlformats.org/officeDocument/2006/relationships/hyperlink" Target="https://tube-education-physique-et-sportive.apps.education.fr/w/6fGSqNb3nDAaQBc984Rxde" TargetMode="External"/><Relationship Id="rId2" Type="http://schemas.openxmlformats.org/officeDocument/2006/relationships/hyperlink" Target="https://www.pedagogie.ac-nantes.fr/education-physique-et-sportive/enseignement/numerique-educatif/suivre-les-acquis-technique/tester-un-process-excel-gain-eps--1439272.kjsp?RH=1163268108546" TargetMode="External"/><Relationship Id="rId1" Type="http://schemas.openxmlformats.org/officeDocument/2006/relationships/hyperlink" Target="https://www.pedagogie.ac-nantes.fr/education-physique-et-sportive/enseignement/numerique-educatif/suivre-les-acquis-technique/tester-un-process-excel-gain-eps--1439272.kjsp?RH=1163268108546" TargetMode="External"/><Relationship Id="rId6" Type="http://schemas.openxmlformats.org/officeDocument/2006/relationships/hyperlink" Target="https://tube-education-physique-et-sportive.apps.education.fr/w/tdNHLWQ6X1jBBmaEBQVSuK" TargetMode="External"/><Relationship Id="rId11" Type="http://schemas.openxmlformats.org/officeDocument/2006/relationships/drawing" Target="../drawings/drawing1.xml"/><Relationship Id="rId5" Type="http://schemas.openxmlformats.org/officeDocument/2006/relationships/hyperlink" Target="https://tube-education-physique-et-sportive.apps.education.fr/w/6TyscssbxLnvCLiTG8vhcp" TargetMode="External"/><Relationship Id="rId10" Type="http://schemas.openxmlformats.org/officeDocument/2006/relationships/printerSettings" Target="../printerSettings/printerSettings2.bin"/><Relationship Id="rId4" Type="http://schemas.openxmlformats.org/officeDocument/2006/relationships/hyperlink" Target="https://www.pedagogie.ac-nantes.fr/education-physique-et-sportive/enseignement/numerique-educatif/suivre-les-acquis-technique/tester-un-process-excel-gain-eps--1439272.kjsp?RH=1163268108546" TargetMode="External"/><Relationship Id="rId9" Type="http://schemas.openxmlformats.org/officeDocument/2006/relationships/hyperlink" Target="https://tube-education-physique-et-sportive.apps.education.fr/w/6KrQ8Tdste4Hx6328da8Tc"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s://tube-education-physique-et-sportive.apps.education.fr/w/mAjykG2YJMo78SKrKpLngp" TargetMode="External"/><Relationship Id="rId2" Type="http://schemas.openxmlformats.org/officeDocument/2006/relationships/hyperlink" Target="https://tube-education-physique-et-sportive.apps.education.fr/w/w3Cdw2gUbXsxwvRPyyRdaR" TargetMode="External"/><Relationship Id="rId1" Type="http://schemas.openxmlformats.org/officeDocument/2006/relationships/hyperlink" Target="https://tube-education-physique-et-sportive.apps.education.fr/w/t48JMVkBPYR1pehRBz2s73" TargetMode="External"/><Relationship Id="rId6" Type="http://schemas.openxmlformats.org/officeDocument/2006/relationships/hyperlink" Target="https://tube-education-physique-et-sportive.apps.education.fr/w/r6zxTyRzr2goWbQyB2T1yF" TargetMode="External"/><Relationship Id="rId5" Type="http://schemas.openxmlformats.org/officeDocument/2006/relationships/hyperlink" Target="https://tube-education-physique-et-sportive.apps.education.fr/w/d6xjix68QzyVuRjbVQUS8E" TargetMode="External"/><Relationship Id="rId4" Type="http://schemas.openxmlformats.org/officeDocument/2006/relationships/hyperlink" Target="https://tube-education-physique-et-sportive.apps.education.fr/w/hG56vo6hFYfxq5Ws8dR7AC"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1F4CA-46A8-48C6-86F0-E13115068EF2}">
  <dimension ref="A1:CH63"/>
  <sheetViews>
    <sheetView zoomScale="51" zoomScaleNormal="51" workbookViewId="0">
      <selection activeCell="L10" sqref="L10"/>
    </sheetView>
  </sheetViews>
  <sheetFormatPr baseColWidth="10" defaultColWidth="22.85546875" defaultRowHeight="15" x14ac:dyDescent="0.25"/>
  <cols>
    <col min="1" max="17" width="22.85546875" style="8"/>
    <col min="18" max="86" width="22.85546875" style="3"/>
    <col min="87" max="16384" width="22.85546875" style="8"/>
  </cols>
  <sheetData>
    <row r="1" spans="1:86" s="6" customFormat="1" ht="30.6" customHeight="1" x14ac:dyDescent="0.25">
      <c r="A1" s="4" t="s">
        <v>36</v>
      </c>
      <c r="B1" s="4" t="str">
        <f>Feuil1!A1</f>
        <v>Classe :</v>
      </c>
      <c r="C1" s="4" t="str">
        <f>Feuil1!B1</f>
        <v>Nom</v>
      </c>
      <c r="D1" s="4" t="str">
        <f>Feuil1!C1</f>
        <v>Club</v>
      </c>
      <c r="E1" s="4" t="str">
        <f>Feuil1!D1</f>
        <v>Equipe</v>
      </c>
      <c r="F1" s="4" t="str">
        <f>Feuil1!E1</f>
        <v>Distance</v>
      </c>
      <c r="G1" s="4" t="str">
        <f>Feuil1!F1</f>
        <v>Score Match</v>
      </c>
      <c r="H1" s="4" t="str">
        <f>Feuil1!H1</f>
        <v>Esprit équipe</v>
      </c>
      <c r="I1" s="4" t="str">
        <f>Feuil1!G1</f>
        <v>Esprit Moi</v>
      </c>
      <c r="J1" s="4" t="str">
        <f>Feuil1!L1</f>
        <v>Jokers</v>
      </c>
      <c r="K1" s="4"/>
      <c r="L1" s="4"/>
      <c r="M1" s="4"/>
      <c r="N1" s="4"/>
      <c r="O1" s="4"/>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row>
    <row r="2" spans="1:86" ht="30.6" customHeight="1" x14ac:dyDescent="0.25">
      <c r="A2" s="7">
        <v>1</v>
      </c>
      <c r="B2" s="7" t="str">
        <f>Feuil1!A2</f>
        <v>Classe Test</v>
      </c>
      <c r="C2" s="7">
        <f>Feuil1!B2</f>
        <v>0</v>
      </c>
      <c r="D2" s="7" t="str">
        <f>Feuil1!C2</f>
        <v/>
      </c>
      <c r="E2" s="7" t="str">
        <f>Feuil1!D2</f>
        <v/>
      </c>
      <c r="F2" s="7">
        <f>Feuil1!E2</f>
        <v>0</v>
      </c>
      <c r="G2" s="7">
        <f>Feuil1!F2</f>
        <v>2</v>
      </c>
      <c r="H2" s="7" t="str">
        <f>Feuil1!H2</f>
        <v xml:space="preserve"> </v>
      </c>
      <c r="I2" s="7" t="str">
        <f>Feuil1!G2</f>
        <v xml:space="preserve"> </v>
      </c>
      <c r="J2" s="7">
        <f>Feuil1!L2</f>
        <v>0</v>
      </c>
      <c r="K2" s="7"/>
      <c r="L2" s="7"/>
      <c r="M2" s="7"/>
      <c r="N2" s="7"/>
      <c r="O2" s="7"/>
      <c r="P2" s="3"/>
      <c r="Q2" s="3"/>
    </row>
    <row r="3" spans="1:86" ht="30.6" customHeight="1" x14ac:dyDescent="0.25">
      <c r="A3" s="7">
        <v>1</v>
      </c>
      <c r="B3" s="7" t="str">
        <f>Feuil1!A3</f>
        <v>Classe Test</v>
      </c>
      <c r="C3" s="7">
        <f>Feuil1!B3</f>
        <v>0</v>
      </c>
      <c r="D3" s="7" t="str">
        <f>Feuil1!C3</f>
        <v/>
      </c>
      <c r="E3" s="7" t="str">
        <f>Feuil1!D3</f>
        <v/>
      </c>
      <c r="F3" s="7">
        <f>Feuil1!E3</f>
        <v>0</v>
      </c>
      <c r="G3" s="7">
        <f>Feuil1!F3</f>
        <v>2</v>
      </c>
      <c r="H3" s="7" t="str">
        <f>Feuil1!H3</f>
        <v xml:space="preserve"> </v>
      </c>
      <c r="I3" s="7" t="str">
        <f>Feuil1!G3</f>
        <v xml:space="preserve"> </v>
      </c>
      <c r="J3" s="7">
        <f>Feuil1!L3</f>
        <v>0</v>
      </c>
      <c r="K3" s="7"/>
      <c r="L3" s="7"/>
      <c r="M3" s="7"/>
      <c r="N3" s="7"/>
      <c r="O3" s="7"/>
      <c r="P3" s="3"/>
      <c r="Q3" s="3"/>
    </row>
    <row r="4" spans="1:86" ht="30.6" customHeight="1" x14ac:dyDescent="0.25">
      <c r="A4" s="7">
        <v>1</v>
      </c>
      <c r="B4" s="7" t="str">
        <f>Feuil1!A4</f>
        <v>Classe Test</v>
      </c>
      <c r="C4" s="7">
        <f>Feuil1!B4</f>
        <v>0</v>
      </c>
      <c r="D4" s="7" t="str">
        <f>Feuil1!C4</f>
        <v/>
      </c>
      <c r="E4" s="7" t="str">
        <f>Feuil1!D4</f>
        <v/>
      </c>
      <c r="F4" s="7">
        <f>Feuil1!E4</f>
        <v>0</v>
      </c>
      <c r="G4" s="7">
        <f>Feuil1!F4</f>
        <v>2</v>
      </c>
      <c r="H4" s="7" t="str">
        <f>Feuil1!H4</f>
        <v xml:space="preserve"> </v>
      </c>
      <c r="I4" s="7" t="str">
        <f>Feuil1!G4</f>
        <v xml:space="preserve"> </v>
      </c>
      <c r="J4" s="7">
        <f>Feuil1!L4</f>
        <v>0</v>
      </c>
      <c r="K4" s="7"/>
      <c r="L4" s="7"/>
      <c r="M4" s="7"/>
      <c r="N4" s="7"/>
      <c r="O4" s="7"/>
      <c r="P4" s="3"/>
      <c r="Q4" s="3"/>
    </row>
    <row r="5" spans="1:86" ht="30.6" customHeight="1" x14ac:dyDescent="0.25">
      <c r="A5" s="7">
        <v>1</v>
      </c>
      <c r="B5" s="7" t="str">
        <f>Feuil1!A5</f>
        <v>Classe Test</v>
      </c>
      <c r="C5" s="7">
        <f>Feuil1!B5</f>
        <v>0</v>
      </c>
      <c r="D5" s="7" t="str">
        <f>Feuil1!C5</f>
        <v/>
      </c>
      <c r="E5" s="7" t="str">
        <f>Feuil1!D5</f>
        <v/>
      </c>
      <c r="F5" s="7">
        <f>Feuil1!E5</f>
        <v>0</v>
      </c>
      <c r="G5" s="7">
        <f>Feuil1!F5</f>
        <v>2</v>
      </c>
      <c r="H5" s="7" t="str">
        <f>Feuil1!H5</f>
        <v xml:space="preserve"> </v>
      </c>
      <c r="I5" s="7" t="str">
        <f>Feuil1!G5</f>
        <v xml:space="preserve"> </v>
      </c>
      <c r="J5" s="7">
        <f>Feuil1!L5</f>
        <v>0</v>
      </c>
      <c r="K5" s="7"/>
      <c r="L5" s="7"/>
      <c r="M5" s="7"/>
      <c r="N5" s="7"/>
      <c r="O5" s="7"/>
      <c r="P5" s="3"/>
      <c r="Q5" s="3"/>
    </row>
    <row r="6" spans="1:86" ht="30.6" customHeight="1" x14ac:dyDescent="0.25">
      <c r="A6" s="7">
        <v>1</v>
      </c>
      <c r="B6" s="7" t="str">
        <f>Feuil1!A6</f>
        <v>Classe Test</v>
      </c>
      <c r="C6" s="7">
        <f>Feuil1!B6</f>
        <v>0</v>
      </c>
      <c r="D6" s="7" t="str">
        <f>Feuil1!C6</f>
        <v/>
      </c>
      <c r="E6" s="7" t="str">
        <f>Feuil1!D6</f>
        <v/>
      </c>
      <c r="F6" s="7">
        <f>Feuil1!E6</f>
        <v>0</v>
      </c>
      <c r="G6" s="7">
        <f>Feuil1!F6</f>
        <v>2</v>
      </c>
      <c r="H6" s="7" t="str">
        <f>Feuil1!H6</f>
        <v xml:space="preserve"> </v>
      </c>
      <c r="I6" s="7" t="str">
        <f>Feuil1!G6</f>
        <v xml:space="preserve"> </v>
      </c>
      <c r="J6" s="7">
        <f>Feuil1!L6</f>
        <v>0</v>
      </c>
      <c r="K6" s="7"/>
      <c r="L6" s="7"/>
      <c r="M6" s="7"/>
      <c r="N6" s="7"/>
      <c r="O6" s="7"/>
      <c r="P6" s="3"/>
      <c r="Q6" s="3"/>
    </row>
    <row r="7" spans="1:86" ht="30.6" customHeight="1" x14ac:dyDescent="0.25">
      <c r="A7" s="82">
        <v>2</v>
      </c>
      <c r="B7" s="82" t="str">
        <f>Feuil2!A2</f>
        <v>Classe Test</v>
      </c>
      <c r="C7" s="82">
        <f>Feuil2!B2</f>
        <v>0</v>
      </c>
      <c r="D7" s="82" t="str">
        <f>Feuil2!C2</f>
        <v/>
      </c>
      <c r="E7" s="82" t="str">
        <f>Feuil2!D2</f>
        <v/>
      </c>
      <c r="F7" s="82">
        <f>Feuil2!E2</f>
        <v>0</v>
      </c>
      <c r="G7" s="82">
        <f>Feuil2!F2</f>
        <v>2</v>
      </c>
      <c r="H7" s="82" t="str">
        <f>Feuil2!G2</f>
        <v xml:space="preserve"> </v>
      </c>
      <c r="I7" s="82" t="str">
        <f>Feuil2!H2</f>
        <v xml:space="preserve"> </v>
      </c>
      <c r="J7" s="82">
        <f>Feuil2!L2</f>
        <v>0</v>
      </c>
      <c r="K7" s="82"/>
      <c r="L7" s="82"/>
      <c r="M7" s="82"/>
      <c r="N7" s="82"/>
      <c r="O7" s="82"/>
      <c r="P7" s="3"/>
      <c r="Q7" s="3"/>
    </row>
    <row r="8" spans="1:86" ht="30.6" customHeight="1" x14ac:dyDescent="0.25">
      <c r="A8" s="82">
        <v>2</v>
      </c>
      <c r="B8" s="82" t="str">
        <f>Feuil2!A3</f>
        <v>Classe Test</v>
      </c>
      <c r="C8" s="82">
        <f>Feuil2!B3</f>
        <v>0</v>
      </c>
      <c r="D8" s="82" t="str">
        <f>Feuil2!C3</f>
        <v/>
      </c>
      <c r="E8" s="82" t="str">
        <f>Feuil2!D3</f>
        <v/>
      </c>
      <c r="F8" s="82">
        <f>Feuil2!E3</f>
        <v>0</v>
      </c>
      <c r="G8" s="82">
        <f>Feuil2!F3</f>
        <v>2</v>
      </c>
      <c r="H8" s="82" t="str">
        <f>Feuil2!G3</f>
        <v xml:space="preserve"> </v>
      </c>
      <c r="I8" s="82" t="str">
        <f>Feuil2!H3</f>
        <v xml:space="preserve"> </v>
      </c>
      <c r="J8" s="82">
        <f>Feuil2!L3</f>
        <v>0</v>
      </c>
      <c r="K8" s="82"/>
      <c r="L8" s="82"/>
      <c r="M8" s="82"/>
      <c r="N8" s="82"/>
      <c r="O8" s="82"/>
      <c r="P8" s="3"/>
      <c r="Q8" s="3"/>
    </row>
    <row r="9" spans="1:86" ht="30.6" customHeight="1" x14ac:dyDescent="0.25">
      <c r="A9" s="82">
        <v>2</v>
      </c>
      <c r="B9" s="82" t="str">
        <f>Feuil2!A4</f>
        <v>Classe Test</v>
      </c>
      <c r="C9" s="82">
        <f>Feuil2!B4</f>
        <v>0</v>
      </c>
      <c r="D9" s="82" t="str">
        <f>Feuil2!C4</f>
        <v/>
      </c>
      <c r="E9" s="82" t="str">
        <f>Feuil2!D4</f>
        <v/>
      </c>
      <c r="F9" s="82">
        <f>Feuil2!E4</f>
        <v>0</v>
      </c>
      <c r="G9" s="82">
        <f>Feuil2!F4</f>
        <v>2</v>
      </c>
      <c r="H9" s="82" t="str">
        <f>Feuil2!G4</f>
        <v xml:space="preserve"> </v>
      </c>
      <c r="I9" s="82" t="str">
        <f>Feuil2!H4</f>
        <v xml:space="preserve"> </v>
      </c>
      <c r="J9" s="82">
        <f>Feuil2!L4</f>
        <v>0</v>
      </c>
      <c r="K9" s="82"/>
      <c r="L9" s="82"/>
      <c r="M9" s="82"/>
      <c r="N9" s="82"/>
      <c r="O9" s="82"/>
      <c r="P9" s="3"/>
      <c r="Q9" s="3"/>
    </row>
    <row r="10" spans="1:86" ht="30.6" customHeight="1" x14ac:dyDescent="0.25">
      <c r="A10" s="82">
        <v>2</v>
      </c>
      <c r="B10" s="82" t="str">
        <f>Feuil2!A5</f>
        <v>Classe Test</v>
      </c>
      <c r="C10" s="82">
        <f>Feuil2!B5</f>
        <v>0</v>
      </c>
      <c r="D10" s="82" t="str">
        <f>Feuil2!C5</f>
        <v/>
      </c>
      <c r="E10" s="82" t="str">
        <f>Feuil2!D5</f>
        <v/>
      </c>
      <c r="F10" s="82">
        <f>Feuil2!E5</f>
        <v>0</v>
      </c>
      <c r="G10" s="82">
        <f>Feuil2!F5</f>
        <v>2</v>
      </c>
      <c r="H10" s="82" t="str">
        <f>Feuil2!G5</f>
        <v xml:space="preserve"> </v>
      </c>
      <c r="I10" s="82" t="str">
        <f>Feuil2!H5</f>
        <v xml:space="preserve"> </v>
      </c>
      <c r="J10" s="82">
        <f>Feuil2!L5</f>
        <v>0</v>
      </c>
      <c r="K10" s="82"/>
      <c r="L10" s="82"/>
      <c r="M10" s="82"/>
      <c r="N10" s="82"/>
      <c r="O10" s="82"/>
      <c r="P10" s="3"/>
      <c r="Q10" s="3"/>
    </row>
    <row r="11" spans="1:86" ht="30.6" customHeight="1" x14ac:dyDescent="0.25">
      <c r="A11" s="82">
        <v>2</v>
      </c>
      <c r="B11" s="82" t="str">
        <f>Feuil2!A6</f>
        <v>Classe Test</v>
      </c>
      <c r="C11" s="82">
        <f>Feuil2!B6</f>
        <v>0</v>
      </c>
      <c r="D11" s="82" t="str">
        <f>Feuil2!C6</f>
        <v/>
      </c>
      <c r="E11" s="82" t="str">
        <f>Feuil2!D6</f>
        <v/>
      </c>
      <c r="F11" s="82">
        <f>Feuil2!E6</f>
        <v>0</v>
      </c>
      <c r="G11" s="82">
        <f>Feuil2!F6</f>
        <v>2</v>
      </c>
      <c r="H11" s="82" t="str">
        <f>Feuil2!G6</f>
        <v xml:space="preserve"> </v>
      </c>
      <c r="I11" s="82" t="str">
        <f>Feuil2!H6</f>
        <v xml:space="preserve"> </v>
      </c>
      <c r="J11" s="82">
        <f>Feuil2!L6</f>
        <v>0</v>
      </c>
      <c r="K11" s="82"/>
      <c r="L11" s="82"/>
      <c r="M11" s="82"/>
      <c r="N11" s="82"/>
      <c r="O11" s="82"/>
      <c r="P11" s="3"/>
      <c r="Q11" s="3"/>
    </row>
    <row r="12" spans="1:86" ht="30.6" customHeight="1" x14ac:dyDescent="0.25">
      <c r="A12" s="91">
        <v>3</v>
      </c>
      <c r="B12" s="91" t="str">
        <f>Feuil3!A2</f>
        <v>Classe Test</v>
      </c>
      <c r="C12" s="91">
        <f>Feuil3!B2</f>
        <v>0</v>
      </c>
      <c r="D12" s="91" t="str">
        <f>Feuil3!C2</f>
        <v/>
      </c>
      <c r="E12" s="91" t="str">
        <f>Feuil3!D2</f>
        <v/>
      </c>
      <c r="F12" s="91">
        <f>Feuil3!E2</f>
        <v>0</v>
      </c>
      <c r="G12" s="91">
        <f>Feuil3!F2</f>
        <v>2</v>
      </c>
      <c r="H12" s="91" t="str">
        <f>Feuil3!G2</f>
        <v xml:space="preserve"> </v>
      </c>
      <c r="I12" s="91" t="str">
        <f>Feuil3!H2</f>
        <v xml:space="preserve"> </v>
      </c>
      <c r="J12" s="91">
        <f>Feuil3!L2</f>
        <v>0</v>
      </c>
      <c r="K12" s="7"/>
      <c r="L12" s="7"/>
      <c r="M12" s="7"/>
      <c r="N12" s="7"/>
      <c r="O12" s="7"/>
      <c r="P12" s="3"/>
      <c r="Q12" s="3"/>
    </row>
    <row r="13" spans="1:86" ht="30.6" customHeight="1" x14ac:dyDescent="0.25">
      <c r="A13" s="91">
        <v>3</v>
      </c>
      <c r="B13" s="91" t="str">
        <f>Feuil3!A3</f>
        <v>Classe Test</v>
      </c>
      <c r="C13" s="91">
        <f>Feuil3!B3</f>
        <v>0</v>
      </c>
      <c r="D13" s="91" t="str">
        <f>Feuil3!C3</f>
        <v/>
      </c>
      <c r="E13" s="91" t="str">
        <f>Feuil3!D3</f>
        <v/>
      </c>
      <c r="F13" s="91">
        <f>Feuil3!E3</f>
        <v>0</v>
      </c>
      <c r="G13" s="91">
        <f>Feuil3!F3</f>
        <v>2</v>
      </c>
      <c r="H13" s="91" t="str">
        <f>Feuil3!G3</f>
        <v xml:space="preserve"> </v>
      </c>
      <c r="I13" s="91" t="str">
        <f>Feuil3!H3</f>
        <v xml:space="preserve"> </v>
      </c>
      <c r="J13" s="91">
        <f>Feuil3!L3</f>
        <v>0</v>
      </c>
      <c r="K13" s="91"/>
      <c r="L13" s="91"/>
      <c r="M13" s="91"/>
      <c r="N13" s="91"/>
      <c r="O13" s="7"/>
      <c r="P13" s="3"/>
      <c r="Q13" s="3"/>
    </row>
    <row r="14" spans="1:86" ht="30.6" customHeight="1" x14ac:dyDescent="0.25">
      <c r="A14" s="91">
        <v>3</v>
      </c>
      <c r="B14" s="91" t="str">
        <f>Feuil3!A4</f>
        <v>Classe Test</v>
      </c>
      <c r="C14" s="91">
        <f>Feuil3!B4</f>
        <v>0</v>
      </c>
      <c r="D14" s="91" t="str">
        <f>Feuil3!C4</f>
        <v/>
      </c>
      <c r="E14" s="91" t="str">
        <f>Feuil3!D4</f>
        <v/>
      </c>
      <c r="F14" s="91">
        <f>Feuil3!E4</f>
        <v>0</v>
      </c>
      <c r="G14" s="91">
        <f>Feuil3!F4</f>
        <v>2</v>
      </c>
      <c r="H14" s="91" t="str">
        <f>Feuil3!G4</f>
        <v xml:space="preserve"> </v>
      </c>
      <c r="I14" s="91" t="str">
        <f>Feuil3!H4</f>
        <v xml:space="preserve"> </v>
      </c>
      <c r="J14" s="91">
        <f>Feuil3!L4</f>
        <v>0</v>
      </c>
      <c r="K14" s="7"/>
      <c r="L14" s="7"/>
      <c r="M14" s="7"/>
      <c r="N14" s="7"/>
      <c r="O14" s="7"/>
      <c r="P14" s="3"/>
      <c r="Q14" s="3"/>
    </row>
    <row r="15" spans="1:86" ht="30.6" customHeight="1" x14ac:dyDescent="0.25">
      <c r="A15" s="91">
        <v>3</v>
      </c>
      <c r="B15" s="91" t="str">
        <f>Feuil3!A5</f>
        <v>Classe Test</v>
      </c>
      <c r="C15" s="91">
        <f>Feuil3!B5</f>
        <v>0</v>
      </c>
      <c r="D15" s="91" t="str">
        <f>Feuil3!C5</f>
        <v/>
      </c>
      <c r="E15" s="91" t="str">
        <f>Feuil3!D5</f>
        <v/>
      </c>
      <c r="F15" s="91">
        <f>Feuil3!E5</f>
        <v>0</v>
      </c>
      <c r="G15" s="91">
        <f>Feuil3!F5</f>
        <v>2</v>
      </c>
      <c r="H15" s="91" t="str">
        <f>Feuil3!G5</f>
        <v xml:space="preserve"> </v>
      </c>
      <c r="I15" s="91" t="str">
        <f>Feuil3!H5</f>
        <v xml:space="preserve"> </v>
      </c>
      <c r="J15" s="91">
        <f>Feuil3!L5</f>
        <v>0</v>
      </c>
      <c r="K15" s="7"/>
      <c r="L15" s="7"/>
      <c r="M15" s="7"/>
      <c r="N15" s="7"/>
      <c r="O15" s="7"/>
      <c r="P15" s="3"/>
      <c r="Q15" s="3"/>
    </row>
    <row r="16" spans="1:86" ht="30.6" customHeight="1" x14ac:dyDescent="0.25">
      <c r="A16" s="91">
        <v>3</v>
      </c>
      <c r="B16" s="91" t="str">
        <f>Feuil3!A6</f>
        <v>Classe Test</v>
      </c>
      <c r="C16" s="91">
        <f>Feuil3!B6</f>
        <v>0</v>
      </c>
      <c r="D16" s="91" t="str">
        <f>Feuil3!C6</f>
        <v/>
      </c>
      <c r="E16" s="91" t="str">
        <f>Feuil3!D6</f>
        <v/>
      </c>
      <c r="F16" s="91">
        <f>Feuil3!E6</f>
        <v>0</v>
      </c>
      <c r="G16" s="91">
        <f>Feuil3!F6</f>
        <v>2</v>
      </c>
      <c r="H16" s="91" t="str">
        <f>Feuil3!G6</f>
        <v xml:space="preserve"> </v>
      </c>
      <c r="I16" s="91" t="str">
        <f>Feuil3!H6</f>
        <v xml:space="preserve"> </v>
      </c>
      <c r="J16" s="91">
        <f>Feuil3!L6</f>
        <v>0</v>
      </c>
      <c r="K16" s="7"/>
      <c r="L16" s="7"/>
      <c r="M16" s="7"/>
      <c r="N16" s="7"/>
      <c r="O16" s="7"/>
      <c r="P16" s="3"/>
      <c r="Q16" s="3"/>
    </row>
    <row r="17" spans="1:17" ht="30.6" customHeight="1" x14ac:dyDescent="0.25">
      <c r="A17" s="82">
        <v>4</v>
      </c>
      <c r="B17" s="82" t="str">
        <f>Feuil4!A2</f>
        <v>Classe Test</v>
      </c>
      <c r="C17" s="82">
        <f>Feuil4!B2</f>
        <v>0</v>
      </c>
      <c r="D17" s="82" t="str">
        <f>Feuil4!C2</f>
        <v/>
      </c>
      <c r="E17" s="82" t="str">
        <f>Feuil4!D2</f>
        <v/>
      </c>
      <c r="F17" s="82">
        <f>Feuil4!E2</f>
        <v>0</v>
      </c>
      <c r="G17" s="82">
        <f>Feuil4!F2</f>
        <v>2</v>
      </c>
      <c r="H17" s="82" t="str">
        <f>Feuil4!G2</f>
        <v xml:space="preserve"> </v>
      </c>
      <c r="I17" s="82" t="str">
        <f>Feuil4!H2</f>
        <v xml:space="preserve"> </v>
      </c>
      <c r="J17" s="82">
        <f>Feuil4!L2</f>
        <v>0</v>
      </c>
      <c r="K17" s="82"/>
      <c r="L17" s="82"/>
      <c r="M17" s="82"/>
      <c r="N17" s="82"/>
      <c r="O17" s="82"/>
      <c r="P17" s="3"/>
      <c r="Q17" s="3"/>
    </row>
    <row r="18" spans="1:17" ht="30.6" customHeight="1" x14ac:dyDescent="0.25">
      <c r="A18" s="82">
        <v>4</v>
      </c>
      <c r="B18" s="82" t="str">
        <f>Feuil4!A3</f>
        <v>Classe Test</v>
      </c>
      <c r="C18" s="82">
        <f>Feuil4!B3</f>
        <v>0</v>
      </c>
      <c r="D18" s="82" t="str">
        <f>Feuil4!C3</f>
        <v/>
      </c>
      <c r="E18" s="82" t="str">
        <f>Feuil4!D3</f>
        <v/>
      </c>
      <c r="F18" s="82">
        <f>Feuil4!E3</f>
        <v>0</v>
      </c>
      <c r="G18" s="82">
        <f>Feuil4!F3</f>
        <v>2</v>
      </c>
      <c r="H18" s="82" t="str">
        <f>Feuil4!G3</f>
        <v xml:space="preserve"> </v>
      </c>
      <c r="I18" s="82" t="str">
        <f>Feuil4!H3</f>
        <v xml:space="preserve"> </v>
      </c>
      <c r="J18" s="82">
        <f>Feuil4!L3</f>
        <v>0</v>
      </c>
      <c r="K18" s="82"/>
      <c r="L18" s="82"/>
      <c r="M18" s="82"/>
      <c r="N18" s="82"/>
      <c r="O18" s="82"/>
      <c r="P18" s="3"/>
      <c r="Q18" s="3"/>
    </row>
    <row r="19" spans="1:17" ht="30.6" customHeight="1" x14ac:dyDescent="0.25">
      <c r="A19" s="82">
        <v>4</v>
      </c>
      <c r="B19" s="82" t="str">
        <f>Feuil4!A4</f>
        <v>Classe Test</v>
      </c>
      <c r="C19" s="82">
        <f>Feuil4!B4</f>
        <v>0</v>
      </c>
      <c r="D19" s="82" t="str">
        <f>Feuil4!C4</f>
        <v/>
      </c>
      <c r="E19" s="82" t="str">
        <f>Feuil4!D4</f>
        <v/>
      </c>
      <c r="F19" s="82">
        <f>Feuil4!E4</f>
        <v>0</v>
      </c>
      <c r="G19" s="82">
        <f>Feuil4!F4</f>
        <v>2</v>
      </c>
      <c r="H19" s="82" t="str">
        <f>Feuil4!G4</f>
        <v xml:space="preserve"> </v>
      </c>
      <c r="I19" s="82" t="str">
        <f>Feuil4!H4</f>
        <v xml:space="preserve"> </v>
      </c>
      <c r="J19" s="82">
        <f>Feuil4!L4</f>
        <v>0</v>
      </c>
      <c r="K19" s="82"/>
      <c r="L19" s="82"/>
      <c r="M19" s="82"/>
      <c r="N19" s="82"/>
      <c r="O19" s="82"/>
      <c r="P19" s="3"/>
      <c r="Q19" s="3"/>
    </row>
    <row r="20" spans="1:17" ht="30.6" customHeight="1" x14ac:dyDescent="0.25">
      <c r="A20" s="82">
        <v>4</v>
      </c>
      <c r="B20" s="82" t="str">
        <f>Feuil4!A5</f>
        <v>Classe Test</v>
      </c>
      <c r="C20" s="82">
        <f>Feuil4!B5</f>
        <v>0</v>
      </c>
      <c r="D20" s="82" t="str">
        <f>Feuil4!C5</f>
        <v/>
      </c>
      <c r="E20" s="82" t="str">
        <f>Feuil4!D5</f>
        <v/>
      </c>
      <c r="F20" s="82">
        <f>Feuil4!E5</f>
        <v>0</v>
      </c>
      <c r="G20" s="82">
        <f>Feuil4!F5</f>
        <v>2</v>
      </c>
      <c r="H20" s="82" t="str">
        <f>Feuil4!G5</f>
        <v xml:space="preserve"> </v>
      </c>
      <c r="I20" s="82" t="str">
        <f>Feuil4!H5</f>
        <v xml:space="preserve"> </v>
      </c>
      <c r="J20" s="82">
        <f>Feuil4!L5</f>
        <v>0</v>
      </c>
      <c r="K20" s="82"/>
      <c r="L20" s="82"/>
      <c r="M20" s="82"/>
      <c r="N20" s="82"/>
      <c r="O20" s="82"/>
      <c r="P20" s="3"/>
      <c r="Q20" s="3"/>
    </row>
    <row r="21" spans="1:17" ht="30.6" customHeight="1" x14ac:dyDescent="0.25">
      <c r="A21" s="82">
        <v>4</v>
      </c>
      <c r="B21" s="82" t="str">
        <f>Feuil4!A6</f>
        <v>Classe Test</v>
      </c>
      <c r="C21" s="82">
        <f>Feuil4!B6</f>
        <v>0</v>
      </c>
      <c r="D21" s="82" t="str">
        <f>Feuil4!C6</f>
        <v/>
      </c>
      <c r="E21" s="82" t="str">
        <f>Feuil4!D6</f>
        <v/>
      </c>
      <c r="F21" s="82">
        <f>Feuil4!E6</f>
        <v>0</v>
      </c>
      <c r="G21" s="82">
        <f>Feuil4!F6</f>
        <v>2</v>
      </c>
      <c r="H21" s="82" t="str">
        <f>Feuil4!G6</f>
        <v xml:space="preserve"> </v>
      </c>
      <c r="I21" s="82" t="str">
        <f>Feuil4!H6</f>
        <v xml:space="preserve"> </v>
      </c>
      <c r="J21" s="82">
        <f>Feuil4!L6</f>
        <v>0</v>
      </c>
      <c r="K21" s="82"/>
      <c r="L21" s="82"/>
      <c r="M21" s="82"/>
      <c r="N21" s="82"/>
      <c r="O21" s="82"/>
      <c r="P21" s="3"/>
      <c r="Q21" s="3"/>
    </row>
    <row r="22" spans="1:17" ht="30.6" customHeight="1" x14ac:dyDescent="0.25">
      <c r="A22" s="7">
        <v>5</v>
      </c>
      <c r="B22" s="91" t="str">
        <f>Feuil5!A2</f>
        <v>Classe Test</v>
      </c>
      <c r="C22" s="91">
        <f>Feuil5!B2</f>
        <v>0</v>
      </c>
      <c r="D22" s="91" t="str">
        <f>Feuil5!C2</f>
        <v/>
      </c>
      <c r="E22" s="91" t="str">
        <f>Feuil5!D2</f>
        <v/>
      </c>
      <c r="F22" s="91">
        <f>Feuil5!E2</f>
        <v>0</v>
      </c>
      <c r="G22" s="91">
        <f>Feuil5!F2</f>
        <v>2</v>
      </c>
      <c r="H22" s="91" t="str">
        <f>Feuil5!G2</f>
        <v xml:space="preserve"> </v>
      </c>
      <c r="I22" s="91" t="str">
        <f>Feuil5!H2</f>
        <v xml:space="preserve"> </v>
      </c>
      <c r="J22" s="91">
        <f>Feuil5!L2</f>
        <v>0</v>
      </c>
      <c r="K22" s="91"/>
      <c r="L22" s="91"/>
      <c r="M22" s="91"/>
      <c r="N22" s="91"/>
      <c r="O22" s="91"/>
      <c r="P22" s="3"/>
      <c r="Q22" s="3"/>
    </row>
    <row r="23" spans="1:17" ht="30.6" customHeight="1" x14ac:dyDescent="0.25">
      <c r="A23" s="7">
        <v>5</v>
      </c>
      <c r="B23" s="91" t="str">
        <f>Feuil5!A3</f>
        <v>Classe Test</v>
      </c>
      <c r="C23" s="91">
        <f>Feuil5!B3</f>
        <v>0</v>
      </c>
      <c r="D23" s="91" t="str">
        <f>Feuil5!C3</f>
        <v/>
      </c>
      <c r="E23" s="91" t="str">
        <f>Feuil5!D3</f>
        <v/>
      </c>
      <c r="F23" s="91">
        <f>Feuil5!E3</f>
        <v>0</v>
      </c>
      <c r="G23" s="91">
        <f>Feuil5!F3</f>
        <v>2</v>
      </c>
      <c r="H23" s="91" t="str">
        <f>Feuil5!G3</f>
        <v xml:space="preserve"> </v>
      </c>
      <c r="I23" s="91" t="str">
        <f>Feuil5!H3</f>
        <v xml:space="preserve"> </v>
      </c>
      <c r="J23" s="91">
        <f>Feuil5!L3</f>
        <v>0</v>
      </c>
      <c r="K23" s="91"/>
      <c r="L23" s="91"/>
      <c r="M23" s="91"/>
      <c r="N23" s="91"/>
      <c r="O23" s="91"/>
      <c r="P23" s="3"/>
      <c r="Q23" s="3"/>
    </row>
    <row r="24" spans="1:17" ht="30.6" customHeight="1" x14ac:dyDescent="0.25">
      <c r="A24" s="7">
        <v>5</v>
      </c>
      <c r="B24" s="91" t="str">
        <f>Feuil5!A4</f>
        <v>Classe Test</v>
      </c>
      <c r="C24" s="91">
        <f>Feuil5!B4</f>
        <v>0</v>
      </c>
      <c r="D24" s="91" t="str">
        <f>Feuil5!C4</f>
        <v/>
      </c>
      <c r="E24" s="91" t="str">
        <f>Feuil5!D4</f>
        <v/>
      </c>
      <c r="F24" s="91">
        <f>Feuil5!E4</f>
        <v>0</v>
      </c>
      <c r="G24" s="91">
        <f>Feuil5!F4</f>
        <v>2</v>
      </c>
      <c r="H24" s="91" t="str">
        <f>Feuil5!G4</f>
        <v xml:space="preserve"> </v>
      </c>
      <c r="I24" s="91" t="str">
        <f>Feuil5!H4</f>
        <v xml:space="preserve"> </v>
      </c>
      <c r="J24" s="91">
        <f>Feuil5!L4</f>
        <v>0</v>
      </c>
      <c r="K24" s="91"/>
      <c r="L24" s="91"/>
      <c r="M24" s="91"/>
      <c r="N24" s="91"/>
      <c r="O24" s="91"/>
      <c r="P24" s="3"/>
      <c r="Q24" s="3"/>
    </row>
    <row r="25" spans="1:17" ht="30.6" customHeight="1" x14ac:dyDescent="0.25">
      <c r="A25" s="7">
        <v>5</v>
      </c>
      <c r="B25" s="91" t="str">
        <f>Feuil5!A5</f>
        <v>Classe Test</v>
      </c>
      <c r="C25" s="91">
        <f>Feuil5!B5</f>
        <v>0</v>
      </c>
      <c r="D25" s="91" t="str">
        <f>Feuil5!C5</f>
        <v/>
      </c>
      <c r="E25" s="91" t="str">
        <f>Feuil5!D5</f>
        <v/>
      </c>
      <c r="F25" s="91">
        <f>Feuil5!E5</f>
        <v>0</v>
      </c>
      <c r="G25" s="91">
        <f>Feuil5!F5</f>
        <v>2</v>
      </c>
      <c r="H25" s="91" t="str">
        <f>Feuil5!G5</f>
        <v xml:space="preserve"> </v>
      </c>
      <c r="I25" s="91" t="str">
        <f>Feuil5!H5</f>
        <v xml:space="preserve"> </v>
      </c>
      <c r="J25" s="91">
        <f>Feuil5!L5</f>
        <v>0</v>
      </c>
      <c r="K25" s="91"/>
      <c r="L25" s="91"/>
      <c r="M25" s="91"/>
      <c r="N25" s="91"/>
      <c r="O25" s="91"/>
      <c r="P25" s="3"/>
      <c r="Q25" s="3"/>
    </row>
    <row r="26" spans="1:17" ht="30.6" customHeight="1" x14ac:dyDescent="0.25">
      <c r="A26" s="7">
        <v>5</v>
      </c>
      <c r="B26" s="91" t="str">
        <f>Feuil5!A6</f>
        <v>Classe Test</v>
      </c>
      <c r="C26" s="91">
        <f>Feuil5!B6</f>
        <v>0</v>
      </c>
      <c r="D26" s="91" t="str">
        <f>Feuil5!C6</f>
        <v/>
      </c>
      <c r="E26" s="91" t="str">
        <f>Feuil5!D6</f>
        <v/>
      </c>
      <c r="F26" s="91">
        <f>Feuil5!E6</f>
        <v>0</v>
      </c>
      <c r="G26" s="91">
        <f>Feuil5!F6</f>
        <v>2</v>
      </c>
      <c r="H26" s="91" t="str">
        <f>Feuil5!G6</f>
        <v xml:space="preserve"> </v>
      </c>
      <c r="I26" s="91" t="str">
        <f>Feuil5!H6</f>
        <v xml:space="preserve"> </v>
      </c>
      <c r="J26" s="91">
        <f>Feuil5!L6</f>
        <v>0</v>
      </c>
      <c r="K26" s="91"/>
      <c r="L26" s="91"/>
      <c r="M26" s="91"/>
      <c r="N26" s="91"/>
      <c r="O26" s="91"/>
      <c r="P26" s="3"/>
      <c r="Q26" s="3"/>
    </row>
    <row r="27" spans="1:17" ht="30.6" customHeight="1" x14ac:dyDescent="0.25">
      <c r="A27" s="82">
        <v>6</v>
      </c>
      <c r="B27" s="82" t="str">
        <f>Feuil6!A2</f>
        <v>Classe Test</v>
      </c>
      <c r="C27" s="82">
        <f>Feuil6!B2</f>
        <v>0</v>
      </c>
      <c r="D27" s="82" t="str">
        <f>Feuil6!C2</f>
        <v/>
      </c>
      <c r="E27" s="82" t="str">
        <f>Feuil6!D2</f>
        <v/>
      </c>
      <c r="F27" s="82">
        <f>Feuil6!E2</f>
        <v>0</v>
      </c>
      <c r="G27" s="82">
        <f>Feuil6!F2</f>
        <v>2</v>
      </c>
      <c r="H27" s="82" t="str">
        <f>Feuil6!G2</f>
        <v xml:space="preserve"> </v>
      </c>
      <c r="I27" s="82" t="str">
        <f>Feuil6!H2</f>
        <v xml:space="preserve"> </v>
      </c>
      <c r="J27" s="82">
        <f>Feuil6!L2</f>
        <v>0</v>
      </c>
      <c r="K27" s="82"/>
      <c r="L27" s="82"/>
      <c r="M27" s="82"/>
      <c r="N27" s="82"/>
      <c r="O27" s="82"/>
      <c r="P27" s="3"/>
      <c r="Q27" s="3"/>
    </row>
    <row r="28" spans="1:17" ht="30.6" customHeight="1" x14ac:dyDescent="0.25">
      <c r="A28" s="82">
        <v>6</v>
      </c>
      <c r="B28" s="82" t="str">
        <f>Feuil6!A3</f>
        <v>Classe Test</v>
      </c>
      <c r="C28" s="82">
        <f>Feuil6!B3</f>
        <v>0</v>
      </c>
      <c r="D28" s="82" t="str">
        <f>Feuil6!C3</f>
        <v/>
      </c>
      <c r="E28" s="82" t="str">
        <f>Feuil6!D3</f>
        <v/>
      </c>
      <c r="F28" s="82">
        <f>Feuil6!E3</f>
        <v>0</v>
      </c>
      <c r="G28" s="82">
        <f>Feuil6!F3</f>
        <v>2</v>
      </c>
      <c r="H28" s="82" t="str">
        <f>Feuil6!G3</f>
        <v xml:space="preserve"> </v>
      </c>
      <c r="I28" s="82" t="str">
        <f>Feuil6!H3</f>
        <v xml:space="preserve"> </v>
      </c>
      <c r="J28" s="82">
        <f>Feuil6!L3</f>
        <v>0</v>
      </c>
      <c r="K28" s="82"/>
      <c r="L28" s="82"/>
      <c r="M28" s="82"/>
      <c r="N28" s="82"/>
      <c r="O28" s="82"/>
      <c r="P28" s="3"/>
      <c r="Q28" s="3"/>
    </row>
    <row r="29" spans="1:17" ht="30.6" customHeight="1" x14ac:dyDescent="0.25">
      <c r="A29" s="82">
        <v>6</v>
      </c>
      <c r="B29" s="82" t="str">
        <f>Feuil6!A4</f>
        <v>Classe Test</v>
      </c>
      <c r="C29" s="82">
        <f>Feuil6!B4</f>
        <v>0</v>
      </c>
      <c r="D29" s="82" t="str">
        <f>Feuil6!C4</f>
        <v/>
      </c>
      <c r="E29" s="82" t="str">
        <f>Feuil6!D4</f>
        <v/>
      </c>
      <c r="F29" s="82">
        <f>Feuil6!E4</f>
        <v>0</v>
      </c>
      <c r="G29" s="82">
        <f>Feuil6!F4</f>
        <v>2</v>
      </c>
      <c r="H29" s="82" t="str">
        <f>Feuil6!G4</f>
        <v xml:space="preserve"> </v>
      </c>
      <c r="I29" s="82" t="str">
        <f>Feuil6!H4</f>
        <v xml:space="preserve"> </v>
      </c>
      <c r="J29" s="82">
        <f>Feuil6!L4</f>
        <v>0</v>
      </c>
      <c r="K29" s="82"/>
      <c r="L29" s="82"/>
      <c r="M29" s="82"/>
      <c r="N29" s="82"/>
      <c r="O29" s="82"/>
      <c r="P29" s="3"/>
      <c r="Q29" s="3"/>
    </row>
    <row r="30" spans="1:17" ht="30.6" customHeight="1" x14ac:dyDescent="0.25">
      <c r="A30" s="82">
        <v>6</v>
      </c>
      <c r="B30" s="82" t="str">
        <f>Feuil6!A5</f>
        <v>Classe Test</v>
      </c>
      <c r="C30" s="82">
        <f>Feuil6!B5</f>
        <v>0</v>
      </c>
      <c r="D30" s="82" t="str">
        <f>Feuil6!C5</f>
        <v/>
      </c>
      <c r="E30" s="82" t="str">
        <f>Feuil6!D5</f>
        <v/>
      </c>
      <c r="F30" s="82">
        <f>Feuil6!E5</f>
        <v>0</v>
      </c>
      <c r="G30" s="82">
        <f>Feuil6!F5</f>
        <v>2</v>
      </c>
      <c r="H30" s="82" t="str">
        <f>Feuil6!G5</f>
        <v xml:space="preserve"> </v>
      </c>
      <c r="I30" s="82" t="str">
        <f>Feuil6!H5</f>
        <v xml:space="preserve"> </v>
      </c>
      <c r="J30" s="82">
        <f>Feuil6!L5</f>
        <v>0</v>
      </c>
      <c r="K30" s="82"/>
      <c r="L30" s="82"/>
      <c r="M30" s="82"/>
      <c r="N30" s="82"/>
      <c r="O30" s="82"/>
      <c r="P30" s="3"/>
      <c r="Q30" s="3"/>
    </row>
    <row r="31" spans="1:17" ht="30.6" customHeight="1" x14ac:dyDescent="0.25">
      <c r="A31" s="82">
        <v>6</v>
      </c>
      <c r="B31" s="82" t="str">
        <f>Feuil6!A6</f>
        <v>Classe Test</v>
      </c>
      <c r="C31" s="82">
        <f>Feuil6!B6</f>
        <v>0</v>
      </c>
      <c r="D31" s="82" t="str">
        <f>Feuil6!C6</f>
        <v/>
      </c>
      <c r="E31" s="82" t="str">
        <f>Feuil6!D6</f>
        <v/>
      </c>
      <c r="F31" s="82">
        <f>Feuil6!E6</f>
        <v>0</v>
      </c>
      <c r="G31" s="82">
        <f>Feuil6!F6</f>
        <v>2</v>
      </c>
      <c r="H31" s="82" t="str">
        <f>Feuil6!G6</f>
        <v xml:space="preserve"> </v>
      </c>
      <c r="I31" s="82" t="str">
        <f>Feuil6!H6</f>
        <v xml:space="preserve"> </v>
      </c>
      <c r="J31" s="82">
        <f>Feuil6!L6</f>
        <v>0</v>
      </c>
      <c r="K31" s="82"/>
      <c r="L31" s="82"/>
      <c r="M31" s="82"/>
      <c r="N31" s="82"/>
      <c r="O31" s="82"/>
      <c r="P31" s="3"/>
      <c r="Q31" s="3"/>
    </row>
    <row r="32" spans="1:17" ht="30.6" customHeight="1" x14ac:dyDescent="0.25">
      <c r="A32" s="15"/>
      <c r="B32" s="15"/>
      <c r="C32" s="15"/>
      <c r="D32" s="15"/>
      <c r="E32" s="15"/>
      <c r="F32" s="15"/>
      <c r="G32" s="15"/>
      <c r="H32" s="15"/>
      <c r="I32" s="15"/>
      <c r="J32" s="15"/>
      <c r="K32" s="15"/>
      <c r="L32" s="15"/>
      <c r="M32" s="15"/>
      <c r="N32" s="15"/>
      <c r="O32" s="15"/>
      <c r="P32" s="3"/>
      <c r="Q32" s="3"/>
    </row>
    <row r="33" spans="1:17" ht="30.6" customHeight="1" x14ac:dyDescent="0.25">
      <c r="A33" s="15"/>
      <c r="B33" s="15"/>
      <c r="C33" s="15"/>
      <c r="D33" s="15"/>
      <c r="E33" s="15"/>
      <c r="F33" s="15"/>
      <c r="G33" s="15"/>
      <c r="H33" s="15"/>
      <c r="I33" s="15"/>
      <c r="J33" s="15"/>
      <c r="K33" s="15"/>
      <c r="L33" s="15"/>
      <c r="M33" s="15"/>
      <c r="N33" s="15"/>
      <c r="O33" s="15"/>
      <c r="P33" s="3"/>
      <c r="Q33" s="3"/>
    </row>
    <row r="34" spans="1:17" ht="30.6" customHeight="1" x14ac:dyDescent="0.25">
      <c r="A34" s="15"/>
      <c r="B34" s="15"/>
      <c r="C34" s="15"/>
      <c r="D34" s="15"/>
      <c r="E34" s="15"/>
      <c r="F34" s="15"/>
      <c r="G34" s="15"/>
      <c r="H34" s="15"/>
      <c r="I34" s="15"/>
      <c r="J34" s="15"/>
      <c r="K34" s="15"/>
      <c r="L34" s="15"/>
      <c r="M34" s="15"/>
      <c r="N34" s="15"/>
      <c r="O34" s="15"/>
      <c r="P34" s="3"/>
      <c r="Q34" s="3"/>
    </row>
    <row r="35" spans="1:17" ht="30.6" customHeight="1" x14ac:dyDescent="0.25">
      <c r="A35" s="15"/>
      <c r="B35" s="15"/>
      <c r="C35" s="15"/>
      <c r="D35" s="15"/>
      <c r="E35" s="15"/>
      <c r="F35" s="15"/>
      <c r="G35" s="15"/>
      <c r="H35" s="15"/>
      <c r="I35" s="15"/>
      <c r="J35" s="15"/>
      <c r="K35" s="15"/>
      <c r="L35" s="15"/>
      <c r="M35" s="15"/>
      <c r="N35" s="15"/>
      <c r="O35" s="15"/>
      <c r="P35" s="3"/>
      <c r="Q35" s="3"/>
    </row>
    <row r="36" spans="1:17" ht="30.6" customHeight="1" x14ac:dyDescent="0.25">
      <c r="A36" s="15"/>
      <c r="B36" s="15"/>
      <c r="C36" s="15"/>
      <c r="D36" s="15"/>
      <c r="E36" s="15"/>
      <c r="F36" s="15"/>
      <c r="G36" s="15"/>
      <c r="H36" s="15"/>
      <c r="I36" s="15"/>
      <c r="J36" s="15"/>
      <c r="K36" s="15"/>
      <c r="L36" s="15"/>
      <c r="M36" s="15"/>
      <c r="N36" s="15"/>
      <c r="O36" s="15"/>
      <c r="P36" s="3"/>
      <c r="Q36" s="3"/>
    </row>
    <row r="37" spans="1:17" ht="30.6" customHeight="1" x14ac:dyDescent="0.25">
      <c r="A37" s="15"/>
      <c r="B37" s="15"/>
      <c r="C37" s="15"/>
      <c r="D37" s="15"/>
      <c r="E37" s="15"/>
      <c r="F37" s="15"/>
      <c r="G37" s="15"/>
      <c r="H37" s="15"/>
      <c r="I37" s="15"/>
      <c r="J37" s="15"/>
      <c r="K37" s="15"/>
      <c r="L37" s="15"/>
      <c r="M37" s="15"/>
      <c r="N37" s="15"/>
      <c r="O37" s="15"/>
      <c r="P37" s="3"/>
      <c r="Q37" s="3"/>
    </row>
    <row r="38" spans="1:17" ht="30.6" customHeight="1" x14ac:dyDescent="0.25">
      <c r="A38" s="15"/>
      <c r="B38" s="15"/>
      <c r="C38" s="15"/>
      <c r="D38" s="15"/>
      <c r="E38" s="15"/>
      <c r="F38" s="15"/>
      <c r="G38" s="15"/>
      <c r="H38" s="15"/>
      <c r="I38" s="15"/>
      <c r="J38" s="15"/>
      <c r="K38" s="15"/>
      <c r="L38" s="15"/>
      <c r="M38" s="15"/>
      <c r="N38" s="15"/>
      <c r="O38" s="15"/>
      <c r="P38" s="3"/>
      <c r="Q38" s="3"/>
    </row>
    <row r="39" spans="1:17" ht="30.6" customHeight="1" x14ac:dyDescent="0.25">
      <c r="A39" s="15"/>
      <c r="B39" s="15"/>
      <c r="C39" s="15"/>
      <c r="D39" s="15"/>
      <c r="E39" s="15"/>
      <c r="F39" s="15"/>
      <c r="G39" s="15"/>
      <c r="H39" s="15"/>
      <c r="I39" s="15"/>
      <c r="J39" s="15"/>
      <c r="K39" s="15"/>
      <c r="L39" s="15"/>
      <c r="M39" s="15"/>
      <c r="N39" s="15"/>
      <c r="O39" s="15"/>
      <c r="P39" s="3"/>
      <c r="Q39" s="3"/>
    </row>
    <row r="40" spans="1:17" ht="30.6" customHeight="1" x14ac:dyDescent="0.25">
      <c r="A40" s="15"/>
      <c r="B40" s="15"/>
      <c r="C40" s="15"/>
      <c r="D40" s="15"/>
      <c r="E40" s="15"/>
      <c r="F40" s="15"/>
      <c r="G40" s="15"/>
      <c r="H40" s="15"/>
      <c r="I40" s="15"/>
      <c r="J40" s="15"/>
      <c r="K40" s="15"/>
      <c r="L40" s="15"/>
      <c r="M40" s="15"/>
      <c r="N40" s="15"/>
      <c r="O40" s="15"/>
      <c r="P40" s="3"/>
      <c r="Q40" s="3"/>
    </row>
    <row r="41" spans="1:17" ht="30.6" customHeight="1" x14ac:dyDescent="0.25">
      <c r="A41" s="15"/>
      <c r="B41" s="15"/>
      <c r="C41" s="15"/>
      <c r="D41" s="15"/>
      <c r="E41" s="15"/>
      <c r="F41" s="15"/>
      <c r="G41" s="15"/>
      <c r="H41" s="15"/>
      <c r="I41" s="15"/>
      <c r="J41" s="15"/>
      <c r="K41" s="15"/>
      <c r="L41" s="15"/>
      <c r="M41" s="15"/>
      <c r="N41" s="15"/>
      <c r="O41" s="15"/>
      <c r="P41" s="3"/>
      <c r="Q41" s="3"/>
    </row>
    <row r="42" spans="1:17" ht="30.6" customHeight="1" x14ac:dyDescent="0.25">
      <c r="A42" s="15"/>
      <c r="B42" s="15"/>
      <c r="C42" s="15"/>
      <c r="D42" s="15"/>
      <c r="E42" s="15"/>
      <c r="F42" s="15"/>
      <c r="G42" s="15"/>
      <c r="H42" s="15"/>
      <c r="I42" s="15"/>
      <c r="J42" s="15"/>
      <c r="K42" s="15"/>
      <c r="L42" s="15"/>
      <c r="M42" s="15"/>
      <c r="N42" s="15"/>
      <c r="O42" s="15"/>
      <c r="P42" s="3"/>
      <c r="Q42" s="3"/>
    </row>
    <row r="43" spans="1:17" ht="30.6" customHeight="1" x14ac:dyDescent="0.25">
      <c r="A43" s="15"/>
      <c r="B43" s="15"/>
      <c r="C43" s="15"/>
      <c r="D43" s="15"/>
      <c r="E43" s="15"/>
      <c r="F43" s="15"/>
      <c r="G43" s="15"/>
      <c r="H43" s="15"/>
      <c r="I43" s="15"/>
      <c r="J43" s="15"/>
      <c r="K43" s="15"/>
      <c r="L43" s="15"/>
      <c r="M43" s="15"/>
      <c r="N43" s="15"/>
      <c r="O43" s="15"/>
      <c r="P43" s="3"/>
      <c r="Q43" s="3"/>
    </row>
    <row r="44" spans="1:17" ht="30.6" customHeight="1" x14ac:dyDescent="0.25">
      <c r="A44" s="15"/>
      <c r="B44" s="15"/>
      <c r="C44" s="15"/>
      <c r="D44" s="15"/>
      <c r="E44" s="15"/>
      <c r="F44" s="15"/>
      <c r="G44" s="15"/>
      <c r="H44" s="15"/>
      <c r="I44" s="15"/>
      <c r="J44" s="15"/>
      <c r="K44" s="15"/>
      <c r="L44" s="15"/>
      <c r="M44" s="15"/>
      <c r="N44" s="15"/>
      <c r="O44" s="15"/>
      <c r="P44" s="3"/>
      <c r="Q44" s="3"/>
    </row>
    <row r="45" spans="1:17" ht="30.6" customHeight="1" x14ac:dyDescent="0.25">
      <c r="A45" s="15"/>
      <c r="B45" s="15"/>
      <c r="C45" s="15"/>
      <c r="D45" s="15"/>
      <c r="E45" s="15"/>
      <c r="F45" s="15"/>
      <c r="G45" s="15"/>
      <c r="H45" s="15"/>
      <c r="I45" s="15"/>
      <c r="J45" s="15"/>
      <c r="K45" s="15"/>
      <c r="L45" s="15"/>
      <c r="M45" s="15"/>
      <c r="N45" s="15"/>
      <c r="O45" s="15"/>
      <c r="P45" s="3"/>
      <c r="Q45" s="3"/>
    </row>
    <row r="46" spans="1:17" ht="30.6" customHeight="1" x14ac:dyDescent="0.25">
      <c r="A46" s="15"/>
      <c r="B46" s="15"/>
      <c r="C46" s="15"/>
      <c r="D46" s="15"/>
      <c r="E46" s="15"/>
      <c r="F46" s="15"/>
      <c r="G46" s="15"/>
      <c r="H46" s="15"/>
      <c r="I46" s="15"/>
      <c r="J46" s="15"/>
      <c r="K46" s="15"/>
      <c r="L46" s="15"/>
      <c r="M46" s="15"/>
      <c r="N46" s="15"/>
      <c r="O46" s="15"/>
      <c r="P46" s="3"/>
      <c r="Q46" s="3"/>
    </row>
    <row r="47" spans="1:17" ht="30.6" customHeight="1" x14ac:dyDescent="0.25">
      <c r="A47" s="15"/>
      <c r="B47" s="15"/>
      <c r="C47" s="15"/>
      <c r="D47" s="15"/>
      <c r="E47" s="15"/>
      <c r="F47" s="15"/>
      <c r="G47" s="15"/>
      <c r="H47" s="15"/>
      <c r="I47" s="15"/>
      <c r="J47" s="15"/>
      <c r="K47" s="15"/>
      <c r="L47" s="15"/>
      <c r="M47" s="15"/>
      <c r="N47" s="15"/>
      <c r="O47" s="15"/>
      <c r="P47" s="3"/>
      <c r="Q47" s="3"/>
    </row>
    <row r="48" spans="1:17" ht="30.6" customHeight="1" x14ac:dyDescent="0.25">
      <c r="A48" s="15"/>
      <c r="B48" s="15"/>
      <c r="C48" s="15"/>
      <c r="D48" s="15"/>
      <c r="E48" s="15"/>
      <c r="F48" s="15"/>
      <c r="G48" s="15"/>
      <c r="H48" s="15"/>
      <c r="I48" s="15"/>
      <c r="J48" s="15"/>
      <c r="K48" s="15"/>
      <c r="L48" s="15"/>
      <c r="M48" s="15"/>
      <c r="N48" s="15"/>
      <c r="O48" s="15"/>
      <c r="P48" s="3"/>
      <c r="Q48" s="3"/>
    </row>
    <row r="49" spans="1:17" ht="30.6" customHeight="1" x14ac:dyDescent="0.25">
      <c r="A49" s="15"/>
      <c r="B49" s="15"/>
      <c r="C49" s="15"/>
      <c r="D49" s="15"/>
      <c r="E49" s="15"/>
      <c r="F49" s="15"/>
      <c r="G49" s="15"/>
      <c r="H49" s="15"/>
      <c r="I49" s="15"/>
      <c r="J49" s="15"/>
      <c r="K49" s="15"/>
      <c r="L49" s="15"/>
      <c r="M49" s="15"/>
      <c r="N49" s="15"/>
      <c r="O49" s="15"/>
      <c r="P49" s="3"/>
      <c r="Q49" s="3"/>
    </row>
    <row r="50" spans="1:17" ht="30.6" customHeight="1" x14ac:dyDescent="0.25">
      <c r="A50" s="15"/>
      <c r="B50" s="15"/>
      <c r="C50" s="15"/>
      <c r="D50" s="15"/>
      <c r="E50" s="15"/>
      <c r="F50" s="15"/>
      <c r="G50" s="15"/>
      <c r="H50" s="15"/>
      <c r="I50" s="15"/>
      <c r="J50" s="15"/>
      <c r="K50" s="15"/>
      <c r="L50" s="15"/>
      <c r="M50" s="15"/>
      <c r="N50" s="15"/>
      <c r="O50" s="15"/>
      <c r="P50" s="3"/>
      <c r="Q50" s="3"/>
    </row>
    <row r="51" spans="1:17" ht="30.6" customHeight="1" x14ac:dyDescent="0.25">
      <c r="A51" s="15"/>
      <c r="B51" s="15"/>
      <c r="C51" s="15"/>
      <c r="D51" s="15"/>
      <c r="E51" s="15"/>
      <c r="F51" s="15"/>
      <c r="G51" s="15"/>
      <c r="H51" s="15"/>
      <c r="I51" s="15"/>
      <c r="J51" s="15"/>
      <c r="K51" s="15"/>
      <c r="L51" s="15"/>
      <c r="M51" s="15"/>
      <c r="N51" s="15"/>
      <c r="O51" s="15"/>
      <c r="P51" s="3"/>
      <c r="Q51" s="3"/>
    </row>
    <row r="52" spans="1:17" ht="30.6" customHeight="1" x14ac:dyDescent="0.25">
      <c r="A52" s="15"/>
      <c r="B52" s="15"/>
      <c r="C52" s="15"/>
      <c r="D52" s="15"/>
      <c r="E52" s="15"/>
      <c r="F52" s="15"/>
      <c r="G52" s="15"/>
      <c r="H52" s="15"/>
      <c r="I52" s="15"/>
      <c r="J52" s="15"/>
      <c r="K52" s="15"/>
      <c r="L52" s="15"/>
      <c r="M52" s="15"/>
      <c r="N52" s="15"/>
      <c r="O52" s="15"/>
      <c r="P52" s="3"/>
      <c r="Q52" s="3"/>
    </row>
    <row r="53" spans="1:17" ht="30.6" customHeight="1" x14ac:dyDescent="0.25">
      <c r="A53" s="15"/>
      <c r="B53" s="15"/>
      <c r="C53" s="15"/>
      <c r="D53" s="15"/>
      <c r="E53" s="15"/>
      <c r="F53" s="15"/>
      <c r="G53" s="15"/>
      <c r="H53" s="15"/>
      <c r="I53" s="15"/>
      <c r="J53" s="15"/>
      <c r="K53" s="15"/>
      <c r="L53" s="15"/>
      <c r="M53" s="15"/>
      <c r="N53" s="15"/>
      <c r="O53" s="15"/>
      <c r="P53" s="3"/>
      <c r="Q53" s="3"/>
    </row>
    <row r="54" spans="1:17" ht="30.6" customHeight="1" x14ac:dyDescent="0.25">
      <c r="A54" s="15"/>
      <c r="B54" s="15"/>
      <c r="C54" s="15"/>
      <c r="D54" s="15"/>
      <c r="E54" s="15"/>
      <c r="F54" s="15"/>
      <c r="G54" s="15"/>
      <c r="H54" s="15"/>
      <c r="I54" s="15"/>
      <c r="J54" s="15"/>
      <c r="K54" s="15"/>
      <c r="L54" s="15"/>
      <c r="M54" s="15"/>
      <c r="N54" s="15"/>
      <c r="O54" s="15"/>
      <c r="P54" s="3"/>
      <c r="Q54" s="3"/>
    </row>
    <row r="55" spans="1:17" ht="30.6" customHeight="1" x14ac:dyDescent="0.25">
      <c r="A55" s="15"/>
      <c r="B55" s="15"/>
      <c r="C55" s="15"/>
      <c r="D55" s="15"/>
      <c r="E55" s="15"/>
      <c r="F55" s="15"/>
      <c r="G55" s="15"/>
      <c r="H55" s="15"/>
      <c r="I55" s="15"/>
      <c r="J55" s="15"/>
      <c r="K55" s="15"/>
      <c r="L55" s="15"/>
      <c r="M55" s="15"/>
      <c r="N55" s="15"/>
      <c r="O55" s="15"/>
      <c r="P55" s="3"/>
      <c r="Q55" s="3"/>
    </row>
    <row r="56" spans="1:17" ht="30.6" customHeight="1" x14ac:dyDescent="0.25">
      <c r="A56" s="15"/>
      <c r="B56" s="15"/>
      <c r="C56" s="15"/>
      <c r="D56" s="15"/>
      <c r="E56" s="15"/>
      <c r="F56" s="15"/>
      <c r="G56" s="15"/>
      <c r="H56" s="15"/>
      <c r="I56" s="15"/>
      <c r="J56" s="15"/>
      <c r="K56" s="15"/>
      <c r="L56" s="15"/>
      <c r="M56" s="15"/>
      <c r="N56" s="15"/>
      <c r="O56" s="15"/>
    </row>
    <row r="57" spans="1:17" ht="30.6" customHeight="1" x14ac:dyDescent="0.25">
      <c r="A57" s="15"/>
      <c r="B57" s="15"/>
      <c r="C57" s="15"/>
      <c r="D57" s="15"/>
      <c r="E57" s="15"/>
      <c r="F57" s="15"/>
      <c r="G57" s="15"/>
      <c r="H57" s="15"/>
      <c r="I57" s="15"/>
      <c r="J57" s="15"/>
      <c r="K57" s="15"/>
      <c r="L57" s="15"/>
      <c r="M57" s="15"/>
      <c r="N57" s="15"/>
      <c r="O57" s="15"/>
    </row>
    <row r="58" spans="1:17" ht="30.6" customHeight="1" x14ac:dyDescent="0.25">
      <c r="A58" s="15"/>
      <c r="B58" s="15"/>
      <c r="C58" s="15"/>
      <c r="D58" s="15"/>
      <c r="E58" s="15"/>
      <c r="F58" s="15"/>
      <c r="G58" s="15"/>
      <c r="H58" s="15"/>
      <c r="I58" s="15"/>
      <c r="J58" s="15"/>
      <c r="K58" s="15"/>
      <c r="L58" s="15"/>
      <c r="M58" s="15"/>
      <c r="N58" s="15"/>
      <c r="O58" s="15"/>
    </row>
    <row r="59" spans="1:17" ht="30.6" customHeight="1" x14ac:dyDescent="0.25">
      <c r="A59" s="15"/>
      <c r="B59" s="15"/>
      <c r="C59" s="15"/>
      <c r="D59" s="15"/>
      <c r="E59" s="15"/>
      <c r="F59" s="15"/>
      <c r="G59" s="15"/>
      <c r="H59" s="15"/>
      <c r="I59" s="15"/>
      <c r="J59" s="15"/>
      <c r="K59" s="15"/>
      <c r="L59" s="15"/>
      <c r="M59" s="15"/>
      <c r="N59" s="15"/>
      <c r="O59" s="15"/>
    </row>
    <row r="60" spans="1:17" ht="30.6" customHeight="1" x14ac:dyDescent="0.25">
      <c r="A60" s="15"/>
      <c r="B60" s="15"/>
      <c r="C60" s="15"/>
      <c r="D60" s="15"/>
      <c r="E60" s="15"/>
      <c r="F60" s="15"/>
      <c r="G60" s="15"/>
      <c r="H60" s="15"/>
      <c r="I60" s="15"/>
      <c r="J60" s="15"/>
      <c r="K60" s="15"/>
      <c r="L60" s="15"/>
      <c r="M60" s="15"/>
      <c r="N60" s="15"/>
      <c r="O60" s="15"/>
    </row>
    <row r="61" spans="1:17" ht="30.6" customHeight="1" x14ac:dyDescent="0.25">
      <c r="A61" s="15"/>
      <c r="B61" s="15"/>
      <c r="C61" s="15"/>
      <c r="D61" s="15"/>
      <c r="E61" s="15"/>
      <c r="F61" s="15"/>
      <c r="G61" s="15"/>
      <c r="H61" s="15"/>
      <c r="I61" s="15"/>
      <c r="J61" s="15"/>
      <c r="K61" s="15"/>
      <c r="L61" s="15"/>
      <c r="M61" s="15"/>
      <c r="N61" s="15"/>
      <c r="O61" s="15"/>
    </row>
    <row r="62" spans="1:17" x14ac:dyDescent="0.25">
      <c r="A62" s="16"/>
      <c r="B62" s="16"/>
      <c r="C62" s="16"/>
      <c r="D62" s="16"/>
      <c r="E62" s="16"/>
      <c r="F62" s="16"/>
      <c r="G62" s="16"/>
      <c r="H62" s="16"/>
      <c r="I62" s="16"/>
      <c r="J62" s="16"/>
      <c r="K62" s="16"/>
      <c r="L62" s="16"/>
      <c r="M62" s="16"/>
      <c r="N62" s="16"/>
      <c r="O62" s="16"/>
    </row>
    <row r="63" spans="1:17" x14ac:dyDescent="0.25">
      <c r="A63" s="16"/>
      <c r="B63" s="16"/>
      <c r="C63" s="16"/>
      <c r="D63" s="16"/>
      <c r="E63" s="16"/>
      <c r="F63" s="16"/>
      <c r="G63" s="16"/>
      <c r="H63" s="16"/>
      <c r="I63" s="16"/>
      <c r="J63" s="16"/>
      <c r="K63" s="16"/>
      <c r="L63" s="16"/>
      <c r="M63" s="16"/>
      <c r="N63" s="16"/>
      <c r="O63" s="16"/>
    </row>
  </sheetData>
  <sheetProtection sheet="1" objects="1" scenarios="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53886-4A6A-4A0F-873B-3D2F09C0F87D}">
  <dimension ref="A1:XFC59"/>
  <sheetViews>
    <sheetView showGridLines="0" showRowColHeaders="0" topLeftCell="AB1" zoomScale="60" zoomScaleNormal="60" workbookViewId="0">
      <selection sqref="A1:AA1048576"/>
    </sheetView>
  </sheetViews>
  <sheetFormatPr baseColWidth="10" defaultColWidth="0" defaultRowHeight="18.75" customHeight="1" zeroHeight="1" x14ac:dyDescent="0.3"/>
  <cols>
    <col min="1" max="5" width="11.42578125" style="88" hidden="1" customWidth="1"/>
    <col min="6" max="6" width="19.5703125" style="88" hidden="1" customWidth="1"/>
    <col min="7" max="7" width="23.5703125" style="88" hidden="1" customWidth="1"/>
    <col min="8" max="8" width="26.85546875" style="88" hidden="1" customWidth="1"/>
    <col min="9" max="26" width="11.42578125" style="88" hidden="1" customWidth="1"/>
    <col min="27" max="27" width="5.7109375" style="88" hidden="1" customWidth="1"/>
    <col min="28" max="28" width="2.7109375" style="88" customWidth="1"/>
    <col min="29" max="31" width="17.7109375" style="11" customWidth="1"/>
    <col min="32" max="32" width="18.85546875" style="11" customWidth="1"/>
    <col min="33" max="34" width="17.7109375" style="11" customWidth="1"/>
    <col min="35" max="35" width="2.7109375" style="88" customWidth="1"/>
    <col min="36" max="16383" width="26.140625" style="88" hidden="1"/>
    <col min="16384" max="16384" width="6.42578125" style="88" hidden="1"/>
  </cols>
  <sheetData>
    <row r="1" spans="1:51" x14ac:dyDescent="0.3">
      <c r="A1" s="88" t="s">
        <v>43</v>
      </c>
      <c r="B1" s="88" t="s">
        <v>35</v>
      </c>
      <c r="C1" s="88" t="s">
        <v>38</v>
      </c>
      <c r="D1" s="88" t="s">
        <v>37</v>
      </c>
      <c r="E1" s="88" t="s">
        <v>39</v>
      </c>
      <c r="F1" s="88" t="s">
        <v>6</v>
      </c>
      <c r="G1" s="88" t="s">
        <v>41</v>
      </c>
      <c r="H1" s="88" t="s">
        <v>119</v>
      </c>
      <c r="I1" s="88" t="s">
        <v>100</v>
      </c>
      <c r="J1" s="88" t="s">
        <v>101</v>
      </c>
      <c r="K1" s="88" t="s">
        <v>102</v>
      </c>
      <c r="L1" s="88" t="s">
        <v>16</v>
      </c>
      <c r="AA1" s="9"/>
      <c r="AB1" s="25"/>
      <c r="AC1" s="26"/>
      <c r="AD1" s="26"/>
      <c r="AE1" s="26"/>
      <c r="AF1" s="26"/>
      <c r="AG1" s="26"/>
      <c r="AH1" s="26"/>
      <c r="AI1" s="25"/>
      <c r="AJ1" s="9"/>
      <c r="AN1" s="73">
        <f>Réglages!E31</f>
        <v>3</v>
      </c>
      <c r="AO1" s="88" t="s">
        <v>114</v>
      </c>
      <c r="AP1" s="88" t="s">
        <v>113</v>
      </c>
      <c r="AQ1" s="88" t="s">
        <v>115</v>
      </c>
      <c r="AW1" s="88" t="s">
        <v>8</v>
      </c>
      <c r="AY1" s="88" t="s">
        <v>28</v>
      </c>
    </row>
    <row r="2" spans="1:51" ht="155.25" customHeight="1" thickBot="1" x14ac:dyDescent="0.3">
      <c r="A2" s="88" t="str">
        <f>$AF$3</f>
        <v>Classe Test</v>
      </c>
      <c r="B2" s="88">
        <f>AC44</f>
        <v>0</v>
      </c>
      <c r="C2" s="88" t="str">
        <f>LEFT($AC$11,6)</f>
        <v/>
      </c>
      <c r="D2" s="88" t="str">
        <f>RIGHT($AC$11,1)</f>
        <v/>
      </c>
      <c r="E2" s="88">
        <f>$AG$33</f>
        <v>0</v>
      </c>
      <c r="F2" s="88">
        <f>VALUE($AG$34)</f>
        <v>2</v>
      </c>
      <c r="G2" s="88" t="str">
        <f>VLOOKUP(B2,$AR$43:$AT$47,3)</f>
        <v xml:space="preserve"> </v>
      </c>
      <c r="H2" s="88" t="str">
        <f>$AF$40</f>
        <v xml:space="preserve"> </v>
      </c>
      <c r="I2" s="88">
        <f>$AF$5</f>
        <v>0</v>
      </c>
      <c r="J2" s="88">
        <f>$AF$6</f>
        <v>0</v>
      </c>
      <c r="K2" s="88">
        <f>$AF$7</f>
        <v>0</v>
      </c>
      <c r="L2" s="88">
        <f>$AE$28</f>
        <v>0</v>
      </c>
      <c r="AA2" s="14"/>
      <c r="AB2" s="144" t="str">
        <f>Réglages!C6</f>
        <v>Ultimate</v>
      </c>
      <c r="AC2" s="145"/>
      <c r="AD2" s="145"/>
      <c r="AE2" s="145"/>
      <c r="AF2" s="145"/>
      <c r="AG2" s="145"/>
      <c r="AH2" s="145"/>
      <c r="AI2" s="145"/>
      <c r="AJ2" s="14"/>
      <c r="AM2" s="88" t="s">
        <v>18</v>
      </c>
      <c r="AT2" s="88" t="s">
        <v>6</v>
      </c>
    </row>
    <row r="3" spans="1:51" ht="36" customHeight="1" thickTop="1" thickBot="1" x14ac:dyDescent="0.3">
      <c r="A3" s="88" t="str">
        <f t="shared" ref="A3:A6" si="0">$AF$3</f>
        <v>Classe Test</v>
      </c>
      <c r="B3" s="88">
        <f>AC45</f>
        <v>0</v>
      </c>
      <c r="C3" s="88" t="str">
        <f t="shared" ref="C3:C6" si="1">LEFT($AC$11,6)</f>
        <v/>
      </c>
      <c r="D3" s="88" t="str">
        <f>RIGHT($AC$11,1)</f>
        <v/>
      </c>
      <c r="E3" s="88">
        <f>$AG$33</f>
        <v>0</v>
      </c>
      <c r="F3" s="88">
        <f>VALUE($AG$34)</f>
        <v>2</v>
      </c>
      <c r="G3" s="88" t="str">
        <f>VLOOKUP(B3,$AR$43:$AT$47,3)</f>
        <v xml:space="preserve"> </v>
      </c>
      <c r="H3" s="88" t="str">
        <f t="shared" ref="H3:H6" si="2">$AF$40</f>
        <v xml:space="preserve"> </v>
      </c>
      <c r="I3" s="88">
        <f t="shared" ref="I3:I6" si="3">$AF$5</f>
        <v>0</v>
      </c>
      <c r="J3" s="88">
        <f t="shared" ref="J3:J6" si="4">$AF$6</f>
        <v>0</v>
      </c>
      <c r="K3" s="88">
        <f t="shared" ref="K3:K6" si="5">$AF$7</f>
        <v>0</v>
      </c>
      <c r="L3" s="88">
        <f t="shared" ref="L3:L6" si="6">$AE$28</f>
        <v>0</v>
      </c>
      <c r="AB3" s="27"/>
      <c r="AC3" s="28"/>
      <c r="AD3" s="148" t="s">
        <v>0</v>
      </c>
      <c r="AE3" s="149"/>
      <c r="AF3" s="206" t="str">
        <f>Feuil1!AF3</f>
        <v>Classe Test</v>
      </c>
      <c r="AG3" s="207"/>
      <c r="AH3" s="28"/>
      <c r="AI3" s="27"/>
      <c r="AM3" s="88" t="s">
        <v>17</v>
      </c>
      <c r="AO3" s="88" t="str">
        <f>_xlfn.CONCAT(Réglages!$C$31," 1")</f>
        <v>Rouge 1</v>
      </c>
      <c r="AP3" s="88" t="str">
        <f>_xlfn.CONCAT(Réglages!$C$31," 1")</f>
        <v>Rouge 1</v>
      </c>
      <c r="AQ3" s="88" t="str">
        <f>_xlfn.CONCAT(Réglages!$C$31," 1")</f>
        <v>Rouge 1</v>
      </c>
      <c r="AR3" s="8"/>
      <c r="AT3" s="88" t="s">
        <v>32</v>
      </c>
      <c r="AU3" s="88">
        <v>3</v>
      </c>
      <c r="AY3" s="88">
        <v>1</v>
      </c>
    </row>
    <row r="4" spans="1:51" ht="13.5" customHeight="1" thickTop="1" x14ac:dyDescent="0.25">
      <c r="A4" s="88" t="str">
        <f t="shared" si="0"/>
        <v>Classe Test</v>
      </c>
      <c r="B4" s="88">
        <f>AC46</f>
        <v>0</v>
      </c>
      <c r="C4" s="88" t="str">
        <f t="shared" si="1"/>
        <v/>
      </c>
      <c r="D4" s="88" t="str">
        <f>RIGHT($AC$11,1)</f>
        <v/>
      </c>
      <c r="E4" s="88">
        <f>$AG$33</f>
        <v>0</v>
      </c>
      <c r="F4" s="88">
        <f>VALUE($AG$34)</f>
        <v>2</v>
      </c>
      <c r="G4" s="88" t="str">
        <f>VLOOKUP(B4,$AR$43:$AT$47,3)</f>
        <v xml:space="preserve"> </v>
      </c>
      <c r="H4" s="88" t="str">
        <f t="shared" si="2"/>
        <v xml:space="preserve"> </v>
      </c>
      <c r="I4" s="88">
        <f t="shared" si="3"/>
        <v>0</v>
      </c>
      <c r="J4" s="88">
        <f t="shared" si="4"/>
        <v>0</v>
      </c>
      <c r="K4" s="88">
        <f t="shared" si="5"/>
        <v>0</v>
      </c>
      <c r="L4" s="88">
        <f t="shared" si="6"/>
        <v>0</v>
      </c>
      <c r="AB4" s="27"/>
      <c r="AC4" s="28"/>
      <c r="AD4" s="28"/>
      <c r="AE4" s="28"/>
      <c r="AF4" s="28"/>
      <c r="AG4" s="28"/>
      <c r="AH4" s="28"/>
      <c r="AI4" s="27"/>
      <c r="AO4" s="88" t="str">
        <f>_xlfn.CONCAT(Réglages!$C$31," 2")</f>
        <v>Rouge 2</v>
      </c>
      <c r="AP4" s="88" t="str">
        <f>_xlfn.CONCAT(Réglages!$C$31," 2")</f>
        <v>Rouge 2</v>
      </c>
      <c r="AQ4" s="88" t="str">
        <f>_xlfn.CONCAT(Réglages!$C$31," 2")</f>
        <v>Rouge 2</v>
      </c>
      <c r="AR4" s="8"/>
      <c r="AT4" s="88" t="s">
        <v>33</v>
      </c>
      <c r="AU4" s="88">
        <v>2</v>
      </c>
      <c r="AY4" s="88">
        <v>1.1000000000000001</v>
      </c>
    </row>
    <row r="5" spans="1:51" ht="35.1" customHeight="1" x14ac:dyDescent="0.25">
      <c r="A5" s="88" t="str">
        <f t="shared" si="0"/>
        <v>Classe Test</v>
      </c>
      <c r="B5" s="88">
        <f>AC47</f>
        <v>0</v>
      </c>
      <c r="C5" s="88" t="str">
        <f t="shared" si="1"/>
        <v/>
      </c>
      <c r="D5" s="88" t="str">
        <f>RIGHT($AC$11,1)</f>
        <v/>
      </c>
      <c r="E5" s="88">
        <f>$AG$33</f>
        <v>0</v>
      </c>
      <c r="F5" s="88">
        <f>VALUE($AG$34)</f>
        <v>2</v>
      </c>
      <c r="G5" s="88" t="str">
        <f>VLOOKUP(B5,$AR$43:$AT$47,3)</f>
        <v xml:space="preserve"> </v>
      </c>
      <c r="H5" s="88" t="str">
        <f t="shared" si="2"/>
        <v xml:space="preserve"> </v>
      </c>
      <c r="I5" s="88">
        <f t="shared" si="3"/>
        <v>0</v>
      </c>
      <c r="J5" s="88">
        <f t="shared" si="4"/>
        <v>0</v>
      </c>
      <c r="K5" s="88">
        <f t="shared" si="5"/>
        <v>0</v>
      </c>
      <c r="L5" s="88">
        <f t="shared" si="6"/>
        <v>0</v>
      </c>
      <c r="AB5" s="27"/>
      <c r="AC5" s="158" t="str">
        <f>Réglages!C7</f>
        <v>Observateurs, Noms Prénoms &gt;&gt;</v>
      </c>
      <c r="AD5" s="159"/>
      <c r="AE5" s="160"/>
      <c r="AF5" s="131"/>
      <c r="AG5" s="132"/>
      <c r="AH5" s="133"/>
      <c r="AI5" s="27"/>
      <c r="AO5" s="88" t="str">
        <f>_xlfn.CONCAT(Réglages!$C$32," 1")</f>
        <v>Bleu 1</v>
      </c>
      <c r="AP5" s="88" t="str">
        <f>_xlfn.CONCAT(Réglages!$C$31," 3")</f>
        <v>Rouge 3</v>
      </c>
      <c r="AQ5" s="88" t="str">
        <f>_xlfn.CONCAT(Réglages!$C$31," 3")</f>
        <v>Rouge 3</v>
      </c>
      <c r="AR5" s="8"/>
      <c r="AT5" s="88" t="s">
        <v>7</v>
      </c>
      <c r="AU5" s="88">
        <v>1</v>
      </c>
      <c r="AY5" s="88">
        <v>1.2</v>
      </c>
    </row>
    <row r="6" spans="1:51" ht="35.1" customHeight="1" x14ac:dyDescent="0.25">
      <c r="A6" s="88" t="str">
        <f t="shared" si="0"/>
        <v>Classe Test</v>
      </c>
      <c r="B6" s="88">
        <f>AC48</f>
        <v>0</v>
      </c>
      <c r="C6" s="88" t="str">
        <f t="shared" si="1"/>
        <v/>
      </c>
      <c r="D6" s="88" t="str">
        <f>RIGHT($AC$11,1)</f>
        <v/>
      </c>
      <c r="E6" s="88">
        <f>$AG$33</f>
        <v>0</v>
      </c>
      <c r="F6" s="88">
        <f>VALUE($AG$34)</f>
        <v>2</v>
      </c>
      <c r="G6" s="88" t="str">
        <f>VLOOKUP(B6,$AR$43:$AT$47,3)</f>
        <v xml:space="preserve"> </v>
      </c>
      <c r="H6" s="88" t="str">
        <f t="shared" si="2"/>
        <v xml:space="preserve"> </v>
      </c>
      <c r="I6" s="88">
        <f t="shared" si="3"/>
        <v>0</v>
      </c>
      <c r="J6" s="88">
        <f t="shared" si="4"/>
        <v>0</v>
      </c>
      <c r="K6" s="88">
        <f t="shared" si="5"/>
        <v>0</v>
      </c>
      <c r="L6" s="88">
        <f t="shared" si="6"/>
        <v>0</v>
      </c>
      <c r="AB6" s="27"/>
      <c r="AC6" s="161"/>
      <c r="AD6" s="162"/>
      <c r="AE6" s="163"/>
      <c r="AF6" s="131"/>
      <c r="AG6" s="132"/>
      <c r="AH6" s="133"/>
      <c r="AI6" s="27"/>
      <c r="AO6" s="88" t="str">
        <f>_xlfn.CONCAT(Réglages!$C$32," 2")</f>
        <v>Bleu 2</v>
      </c>
      <c r="AP6" s="88" t="str">
        <f>_xlfn.CONCAT(Réglages!$C$32," 1")</f>
        <v>Bleu 1</v>
      </c>
      <c r="AQ6" s="88" t="str">
        <f>_xlfn.CONCAT(Réglages!$C$31," 4")</f>
        <v>Rouge 4</v>
      </c>
      <c r="AR6" s="8"/>
      <c r="AY6" s="88">
        <v>1.3</v>
      </c>
    </row>
    <row r="7" spans="1:51" ht="35.1" customHeight="1" x14ac:dyDescent="0.25">
      <c r="AB7" s="27"/>
      <c r="AC7" s="164"/>
      <c r="AD7" s="165"/>
      <c r="AE7" s="166"/>
      <c r="AF7" s="131"/>
      <c r="AG7" s="132"/>
      <c r="AH7" s="133"/>
      <c r="AI7" s="27"/>
      <c r="AP7" s="88" t="str">
        <f>_xlfn.CONCAT(Réglages!$C$32," 2")</f>
        <v>Bleu 2</v>
      </c>
      <c r="AQ7" s="88" t="str">
        <f>_xlfn.CONCAT(Réglages!$C$32," 1")</f>
        <v>Bleu 1</v>
      </c>
      <c r="AY7" s="88">
        <v>1.4</v>
      </c>
    </row>
    <row r="8" spans="1:51" ht="13.5" customHeight="1" x14ac:dyDescent="0.25">
      <c r="AB8" s="27"/>
      <c r="AC8" s="28"/>
      <c r="AD8" s="28"/>
      <c r="AE8" s="28"/>
      <c r="AF8" s="28"/>
      <c r="AG8" s="28"/>
      <c r="AH8" s="28"/>
      <c r="AI8" s="27"/>
      <c r="AP8" s="88" t="str">
        <f>_xlfn.CONCAT(Réglages!$C$32," 3")</f>
        <v>Bleu 3</v>
      </c>
      <c r="AQ8" s="88" t="str">
        <f>_xlfn.CONCAT(Réglages!$C$32," 2")</f>
        <v>Bleu 2</v>
      </c>
      <c r="AY8" s="88">
        <v>1.5</v>
      </c>
    </row>
    <row r="9" spans="1:51" ht="2.25" customHeight="1" thickBot="1" x14ac:dyDescent="0.3">
      <c r="AB9" s="27"/>
      <c r="AC9" s="28"/>
      <c r="AD9" s="28"/>
      <c r="AE9" s="28"/>
      <c r="AF9" s="28"/>
      <c r="AG9" s="28"/>
      <c r="AH9" s="28"/>
      <c r="AI9" s="27"/>
      <c r="AL9" s="88" t="s">
        <v>19</v>
      </c>
      <c r="AM9" s="88" t="s">
        <v>24</v>
      </c>
      <c r="AO9" s="88" t="s">
        <v>20</v>
      </c>
      <c r="AP9" s="88" t="s">
        <v>21</v>
      </c>
      <c r="AQ9" s="88" t="str">
        <f>_xlfn.CONCAT(Réglages!$C$32," 3")</f>
        <v>Bleu 3</v>
      </c>
      <c r="AR9" s="88" t="s">
        <v>23</v>
      </c>
      <c r="AT9" s="88" t="s">
        <v>25</v>
      </c>
      <c r="AY9" s="88">
        <v>1.6</v>
      </c>
    </row>
    <row r="10" spans="1:51" ht="35.1" customHeight="1" thickTop="1" x14ac:dyDescent="0.25">
      <c r="AB10" s="27"/>
      <c r="AC10" s="152" t="str">
        <f>Réglages!C8</f>
        <v xml:space="preserve">Equipe observée </v>
      </c>
      <c r="AD10" s="153"/>
      <c r="AE10" s="153"/>
      <c r="AF10" s="153"/>
      <c r="AG10" s="153"/>
      <c r="AH10" s="154"/>
      <c r="AI10" s="27"/>
      <c r="AQ10" s="88" t="str">
        <f>_xlfn.CONCAT(Réglages!$C$32," 3")</f>
        <v>Bleu 3</v>
      </c>
      <c r="AY10" s="88">
        <v>1.7</v>
      </c>
    </row>
    <row r="11" spans="1:51" ht="35.1" customHeight="1" thickBot="1" x14ac:dyDescent="0.3">
      <c r="AB11" s="27"/>
      <c r="AC11" s="155"/>
      <c r="AD11" s="156"/>
      <c r="AE11" s="156"/>
      <c r="AF11" s="156"/>
      <c r="AG11" s="156"/>
      <c r="AH11" s="157"/>
      <c r="AI11" s="27"/>
      <c r="AL11" s="10" t="str">
        <f t="shared" ref="AL11:AL22" si="7">LEFT(AG16,1)</f>
        <v>0</v>
      </c>
      <c r="AM11" s="88">
        <f>VALUE(AL11)</f>
        <v>0</v>
      </c>
      <c r="AN11" s="88">
        <f>AM23</f>
        <v>0</v>
      </c>
      <c r="AO11" s="88">
        <f t="shared" ref="AO11:AO22" si="8">IF(RIGHT(AG16,1)="t",1,0)</f>
        <v>0</v>
      </c>
      <c r="AP11" s="88">
        <f>SUM(AO11:AO22)</f>
        <v>0</v>
      </c>
      <c r="AQ11" s="88" t="str">
        <f>_xlfn.CONCAT(Réglages!$C$32," 4")</f>
        <v>Bleu 4</v>
      </c>
      <c r="AR11" s="88">
        <v>0</v>
      </c>
      <c r="AT11" s="88">
        <f>AE33-AE34</f>
        <v>0</v>
      </c>
      <c r="AY11" s="88">
        <v>1.8</v>
      </c>
    </row>
    <row r="12" spans="1:51" ht="27" customHeight="1" thickTop="1" x14ac:dyDescent="0.3">
      <c r="AB12" s="27"/>
      <c r="AC12" s="26"/>
      <c r="AD12" s="26"/>
      <c r="AE12" s="26"/>
      <c r="AF12" s="26"/>
      <c r="AG12" s="26"/>
      <c r="AH12" s="26"/>
      <c r="AI12" s="27"/>
      <c r="AL12" s="10" t="str">
        <f t="shared" si="7"/>
        <v>0</v>
      </c>
      <c r="AM12" s="88">
        <f t="shared" ref="AM12:AM22" si="9">VALUE(AL12)</f>
        <v>0</v>
      </c>
      <c r="AO12" s="88">
        <f t="shared" si="8"/>
        <v>0</v>
      </c>
      <c r="AR12" s="88">
        <v>1</v>
      </c>
      <c r="AY12" s="88">
        <v>1.9</v>
      </c>
    </row>
    <row r="13" spans="1:51" ht="35.1" customHeight="1" x14ac:dyDescent="0.25">
      <c r="AB13" s="146" t="str">
        <f>Réglages!C9</f>
        <v>Observateurs : soyez bien attentifs, neutres et fiables !!!</v>
      </c>
      <c r="AC13" s="146"/>
      <c r="AD13" s="146"/>
      <c r="AE13" s="146"/>
      <c r="AF13" s="146"/>
      <c r="AG13" s="146"/>
      <c r="AH13" s="146"/>
      <c r="AI13" s="146"/>
      <c r="AL13" s="10" t="str">
        <f t="shared" si="7"/>
        <v>0</v>
      </c>
      <c r="AM13" s="88">
        <f t="shared" si="9"/>
        <v>0</v>
      </c>
      <c r="AO13" s="88">
        <f t="shared" si="8"/>
        <v>0</v>
      </c>
      <c r="AR13" s="88">
        <v>2</v>
      </c>
      <c r="AY13" s="88">
        <v>2</v>
      </c>
    </row>
    <row r="14" spans="1:51" ht="15.75" customHeight="1" thickBot="1" x14ac:dyDescent="0.35">
      <c r="AB14" s="27"/>
      <c r="AC14" s="28"/>
      <c r="AD14" s="26"/>
      <c r="AE14" s="26"/>
      <c r="AF14" s="26"/>
      <c r="AG14" s="26"/>
      <c r="AH14" s="28"/>
      <c r="AI14" s="27"/>
      <c r="AL14" s="10" t="str">
        <f t="shared" si="7"/>
        <v>0</v>
      </c>
      <c r="AM14" s="88">
        <f t="shared" si="9"/>
        <v>0</v>
      </c>
      <c r="AO14" s="88">
        <f t="shared" si="8"/>
        <v>0</v>
      </c>
      <c r="AR14" s="88">
        <v>3</v>
      </c>
      <c r="AY14" s="88">
        <v>2.1</v>
      </c>
    </row>
    <row r="15" spans="1:51" ht="44.25" customHeight="1" thickTop="1" x14ac:dyDescent="0.25">
      <c r="AB15" s="27"/>
      <c r="AC15" s="28"/>
      <c r="AD15" s="29" t="str">
        <f>Réglages!C11</f>
        <v xml:space="preserve">Points </v>
      </c>
      <c r="AE15" s="30" t="str">
        <f>Réglages!C12</f>
        <v>Jokers</v>
      </c>
      <c r="AF15" s="30" t="str">
        <f>Réglages!C13</f>
        <v>Possessions</v>
      </c>
      <c r="AG15" s="31" t="str">
        <f>Réglages!E6</f>
        <v xml:space="preserve">Zones Franchies </v>
      </c>
      <c r="AH15" s="28"/>
      <c r="AI15" s="27"/>
      <c r="AL15" s="10" t="str">
        <f t="shared" si="7"/>
        <v>0</v>
      </c>
      <c r="AM15" s="88">
        <f t="shared" si="9"/>
        <v>0</v>
      </c>
      <c r="AO15" s="88">
        <f t="shared" si="8"/>
        <v>0</v>
      </c>
      <c r="AR15" s="88">
        <v>4</v>
      </c>
      <c r="AY15" s="88">
        <v>2.2000000000000002</v>
      </c>
    </row>
    <row r="16" spans="1:51" ht="35.1" customHeight="1" x14ac:dyDescent="0.25">
      <c r="AB16" s="27"/>
      <c r="AC16" s="28"/>
      <c r="AD16" s="32" t="str">
        <f t="shared" ref="AD16:AD27" si="10">IF(AO11=1,1,"…")</f>
        <v>…</v>
      </c>
      <c r="AE16" s="89" t="s">
        <v>18</v>
      </c>
      <c r="AF16" s="34">
        <v>1</v>
      </c>
      <c r="AG16" s="90">
        <v>0</v>
      </c>
      <c r="AH16" s="28"/>
      <c r="AI16" s="27"/>
      <c r="AL16" s="10" t="str">
        <f t="shared" si="7"/>
        <v>0</v>
      </c>
      <c r="AM16" s="88">
        <f t="shared" si="9"/>
        <v>0</v>
      </c>
      <c r="AO16" s="88">
        <f t="shared" si="8"/>
        <v>0</v>
      </c>
      <c r="AR16" s="88">
        <v>5</v>
      </c>
      <c r="AY16" s="88">
        <v>2.2999999999999998</v>
      </c>
    </row>
    <row r="17" spans="28:51" ht="35.1" customHeight="1" x14ac:dyDescent="0.25">
      <c r="AB17" s="27"/>
      <c r="AC17" s="28"/>
      <c r="AD17" s="32" t="str">
        <f t="shared" si="10"/>
        <v>…</v>
      </c>
      <c r="AE17" s="89" t="s">
        <v>18</v>
      </c>
      <c r="AF17" s="34">
        <v>2</v>
      </c>
      <c r="AG17" s="90">
        <v>0</v>
      </c>
      <c r="AH17" s="28"/>
      <c r="AI17" s="27"/>
      <c r="AL17" s="10" t="str">
        <f t="shared" si="7"/>
        <v>0</v>
      </c>
      <c r="AM17" s="88">
        <f t="shared" si="9"/>
        <v>0</v>
      </c>
      <c r="AO17" s="88">
        <f t="shared" si="8"/>
        <v>0</v>
      </c>
      <c r="AR17" s="88">
        <v>6</v>
      </c>
      <c r="AY17" s="88">
        <v>2.4</v>
      </c>
    </row>
    <row r="18" spans="28:51" ht="35.1" customHeight="1" x14ac:dyDescent="0.25">
      <c r="AB18" s="27"/>
      <c r="AC18" s="28"/>
      <c r="AD18" s="32" t="str">
        <f t="shared" si="10"/>
        <v>…</v>
      </c>
      <c r="AE18" s="89" t="s">
        <v>18</v>
      </c>
      <c r="AF18" s="34">
        <v>3</v>
      </c>
      <c r="AG18" s="90">
        <v>0</v>
      </c>
      <c r="AH18" s="28"/>
      <c r="AI18" s="27"/>
      <c r="AL18" s="10" t="str">
        <f t="shared" si="7"/>
        <v>0</v>
      </c>
      <c r="AM18" s="88">
        <f t="shared" si="9"/>
        <v>0</v>
      </c>
      <c r="AO18" s="88">
        <f t="shared" si="8"/>
        <v>0</v>
      </c>
      <c r="AR18" s="88">
        <v>7</v>
      </c>
      <c r="AY18" s="88">
        <v>2.5</v>
      </c>
    </row>
    <row r="19" spans="28:51" ht="35.1" customHeight="1" x14ac:dyDescent="0.25">
      <c r="AB19" s="27"/>
      <c r="AC19" s="28"/>
      <c r="AD19" s="32" t="str">
        <f t="shared" si="10"/>
        <v>…</v>
      </c>
      <c r="AE19" s="89" t="s">
        <v>18</v>
      </c>
      <c r="AF19" s="34">
        <v>4</v>
      </c>
      <c r="AG19" s="90">
        <v>0</v>
      </c>
      <c r="AH19" s="28"/>
      <c r="AI19" s="27"/>
      <c r="AL19" s="10" t="str">
        <f t="shared" si="7"/>
        <v>0</v>
      </c>
      <c r="AM19" s="88">
        <f t="shared" si="9"/>
        <v>0</v>
      </c>
      <c r="AO19" s="88">
        <f t="shared" si="8"/>
        <v>0</v>
      </c>
      <c r="AR19" s="88">
        <v>8</v>
      </c>
      <c r="AY19" s="88">
        <v>2.6</v>
      </c>
    </row>
    <row r="20" spans="28:51" ht="35.1" customHeight="1" x14ac:dyDescent="0.25">
      <c r="AB20" s="27"/>
      <c r="AC20" s="28"/>
      <c r="AD20" s="32" t="str">
        <f t="shared" si="10"/>
        <v>…</v>
      </c>
      <c r="AE20" s="89" t="s">
        <v>18</v>
      </c>
      <c r="AF20" s="34">
        <v>5</v>
      </c>
      <c r="AG20" s="90">
        <v>0</v>
      </c>
      <c r="AH20" s="28"/>
      <c r="AI20" s="27"/>
      <c r="AL20" s="10" t="str">
        <f t="shared" si="7"/>
        <v>0</v>
      </c>
      <c r="AM20" s="88">
        <f t="shared" si="9"/>
        <v>0</v>
      </c>
      <c r="AO20" s="88">
        <f t="shared" si="8"/>
        <v>0</v>
      </c>
      <c r="AR20" s="88">
        <v>9</v>
      </c>
      <c r="AY20" s="88">
        <v>2.7</v>
      </c>
    </row>
    <row r="21" spans="28:51" ht="35.1" customHeight="1" x14ac:dyDescent="0.25">
      <c r="AB21" s="27"/>
      <c r="AC21" s="28"/>
      <c r="AD21" s="32" t="str">
        <f t="shared" si="10"/>
        <v>…</v>
      </c>
      <c r="AE21" s="89" t="s">
        <v>18</v>
      </c>
      <c r="AF21" s="34">
        <v>6</v>
      </c>
      <c r="AG21" s="90">
        <v>0</v>
      </c>
      <c r="AH21" s="28"/>
      <c r="AI21" s="27"/>
      <c r="AL21" s="10" t="str">
        <f t="shared" si="7"/>
        <v>0</v>
      </c>
      <c r="AM21" s="88">
        <f t="shared" si="9"/>
        <v>0</v>
      </c>
      <c r="AO21" s="88">
        <f t="shared" si="8"/>
        <v>0</v>
      </c>
      <c r="AR21" s="88">
        <v>10</v>
      </c>
      <c r="AY21" s="88">
        <v>2.8</v>
      </c>
    </row>
    <row r="22" spans="28:51" ht="35.1" customHeight="1" x14ac:dyDescent="0.25">
      <c r="AB22" s="27"/>
      <c r="AC22" s="28"/>
      <c r="AD22" s="32" t="str">
        <f t="shared" si="10"/>
        <v>…</v>
      </c>
      <c r="AE22" s="89" t="s">
        <v>18</v>
      </c>
      <c r="AF22" s="34">
        <v>7</v>
      </c>
      <c r="AG22" s="90">
        <v>0</v>
      </c>
      <c r="AH22" s="28"/>
      <c r="AI22" s="27"/>
      <c r="AL22" s="10" t="str">
        <f t="shared" si="7"/>
        <v>0</v>
      </c>
      <c r="AM22" s="88">
        <f t="shared" si="9"/>
        <v>0</v>
      </c>
      <c r="AO22" s="88">
        <f t="shared" si="8"/>
        <v>0</v>
      </c>
      <c r="AR22" s="88">
        <v>11</v>
      </c>
      <c r="AY22" s="88">
        <v>2.9</v>
      </c>
    </row>
    <row r="23" spans="28:51" ht="35.1" customHeight="1" x14ac:dyDescent="0.25">
      <c r="AB23" s="27"/>
      <c r="AC23" s="28"/>
      <c r="AD23" s="32" t="str">
        <f t="shared" si="10"/>
        <v>…</v>
      </c>
      <c r="AE23" s="89" t="s">
        <v>18</v>
      </c>
      <c r="AF23" s="34">
        <v>8</v>
      </c>
      <c r="AG23" s="90">
        <v>0</v>
      </c>
      <c r="AH23" s="28"/>
      <c r="AI23" s="27"/>
      <c r="AL23" s="10">
        <f>SUM(AL11,AL12,AL13,AL14,AL15,AL16,AL17,AL18,AL19,AL20,AL21,AL22)</f>
        <v>0</v>
      </c>
      <c r="AM23" s="88">
        <f>SUM(AM11:AM22)</f>
        <v>0</v>
      </c>
      <c r="AR23" s="88">
        <v>12</v>
      </c>
      <c r="AY23" s="88">
        <v>3</v>
      </c>
    </row>
    <row r="24" spans="28:51" ht="35.1" customHeight="1" x14ac:dyDescent="0.25">
      <c r="AB24" s="27"/>
      <c r="AC24" s="28"/>
      <c r="AD24" s="32" t="str">
        <f t="shared" si="10"/>
        <v>…</v>
      </c>
      <c r="AE24" s="89" t="s">
        <v>18</v>
      </c>
      <c r="AF24" s="34">
        <v>9</v>
      </c>
      <c r="AG24" s="90">
        <v>0</v>
      </c>
      <c r="AH24" s="28"/>
      <c r="AI24" s="27"/>
      <c r="AO24" s="73">
        <f>Réglages!C26</f>
        <v>3</v>
      </c>
      <c r="AP24" s="88" t="s">
        <v>109</v>
      </c>
      <c r="AQ24" s="88" t="s">
        <v>110</v>
      </c>
      <c r="AR24" s="88" t="s">
        <v>111</v>
      </c>
      <c r="AS24" s="88" t="s">
        <v>112</v>
      </c>
      <c r="AY24" s="88">
        <v>3.1</v>
      </c>
    </row>
    <row r="25" spans="28:51" ht="35.1" customHeight="1" x14ac:dyDescent="0.25">
      <c r="AB25" s="27"/>
      <c r="AC25" s="28"/>
      <c r="AD25" s="32" t="str">
        <f t="shared" si="10"/>
        <v>…</v>
      </c>
      <c r="AE25" s="89" t="s">
        <v>18</v>
      </c>
      <c r="AF25" s="34">
        <v>10</v>
      </c>
      <c r="AG25" s="90">
        <v>0</v>
      </c>
      <c r="AH25" s="28"/>
      <c r="AI25" s="27"/>
      <c r="AP25" s="70">
        <v>0</v>
      </c>
      <c r="AQ25" s="70">
        <v>0</v>
      </c>
      <c r="AR25" s="70">
        <v>0</v>
      </c>
      <c r="AS25" s="70">
        <v>0</v>
      </c>
      <c r="AY25" s="88">
        <v>3.2</v>
      </c>
    </row>
    <row r="26" spans="28:51" ht="35.1" customHeight="1" x14ac:dyDescent="0.25">
      <c r="AB26" s="27"/>
      <c r="AC26" s="28"/>
      <c r="AD26" s="32" t="str">
        <f t="shared" si="10"/>
        <v>…</v>
      </c>
      <c r="AE26" s="89" t="s">
        <v>18</v>
      </c>
      <c r="AF26" s="34">
        <v>11</v>
      </c>
      <c r="AG26" s="90">
        <v>0</v>
      </c>
      <c r="AH26" s="28"/>
      <c r="AI26" s="27"/>
      <c r="AP26" s="70">
        <v>1</v>
      </c>
      <c r="AQ26" s="70">
        <v>1</v>
      </c>
      <c r="AR26" s="70">
        <v>1</v>
      </c>
      <c r="AS26" s="70">
        <v>1</v>
      </c>
      <c r="AY26" s="88">
        <v>3.3</v>
      </c>
    </row>
    <row r="27" spans="28:51" ht="35.1" customHeight="1" thickBot="1" x14ac:dyDescent="0.3">
      <c r="AB27" s="27"/>
      <c r="AC27" s="28"/>
      <c r="AD27" s="36" t="str">
        <f t="shared" si="10"/>
        <v>…</v>
      </c>
      <c r="AE27" s="37" t="s">
        <v>18</v>
      </c>
      <c r="AF27" s="38">
        <v>12</v>
      </c>
      <c r="AG27" s="90">
        <v>0</v>
      </c>
      <c r="AH27" s="28"/>
      <c r="AI27" s="27"/>
      <c r="AP27" s="70" t="s">
        <v>9</v>
      </c>
      <c r="AQ27" s="70" t="s">
        <v>9</v>
      </c>
      <c r="AR27" s="70" t="s">
        <v>9</v>
      </c>
      <c r="AS27" s="70" t="s">
        <v>9</v>
      </c>
      <c r="AY27" s="88">
        <v>3.4</v>
      </c>
    </row>
    <row r="28" spans="28:51" ht="48" customHeight="1" thickTop="1" thickBot="1" x14ac:dyDescent="0.3">
      <c r="AB28" s="27"/>
      <c r="AC28" s="28"/>
      <c r="AD28" s="39" t="str">
        <f>Réglages!E7</f>
        <v>Jokers &gt;&gt;</v>
      </c>
      <c r="AE28" s="40">
        <f>COUNTIF(AE16:AE27,"Ok")</f>
        <v>0</v>
      </c>
      <c r="AF28" s="39" t="str">
        <f>Réglages!E8</f>
        <v>Total zones franchies &gt;&gt;</v>
      </c>
      <c r="AG28" s="41">
        <f>AM23</f>
        <v>0</v>
      </c>
      <c r="AH28" s="28"/>
      <c r="AI28" s="27"/>
      <c r="AP28" s="70">
        <v>2</v>
      </c>
      <c r="AQ28" s="70">
        <v>2</v>
      </c>
      <c r="AR28" s="70">
        <v>2</v>
      </c>
      <c r="AS28" s="70">
        <v>2</v>
      </c>
      <c r="AY28" s="88">
        <v>3.5</v>
      </c>
    </row>
    <row r="29" spans="28:51" ht="11.25" customHeight="1" x14ac:dyDescent="0.25">
      <c r="AB29" s="27"/>
      <c r="AC29" s="28"/>
      <c r="AD29" s="28"/>
      <c r="AE29" s="28"/>
      <c r="AF29" s="28"/>
      <c r="AG29" s="28"/>
      <c r="AH29" s="28"/>
      <c r="AI29" s="27"/>
      <c r="AP29" s="70" t="s">
        <v>10</v>
      </c>
      <c r="AQ29" s="70" t="s">
        <v>10</v>
      </c>
      <c r="AR29" s="70" t="s">
        <v>10</v>
      </c>
      <c r="AS29" s="70" t="s">
        <v>10</v>
      </c>
      <c r="AY29" s="88">
        <v>3.6</v>
      </c>
    </row>
    <row r="30" spans="28:51" ht="15" hidden="1" customHeight="1" x14ac:dyDescent="0.25">
      <c r="AB30" s="27"/>
      <c r="AC30" s="28"/>
      <c r="AD30" s="28"/>
      <c r="AE30" s="28"/>
      <c r="AF30" s="28"/>
      <c r="AG30" s="28"/>
      <c r="AH30" s="28"/>
      <c r="AI30" s="27"/>
      <c r="AL30" s="88">
        <f>AG34</f>
        <v>2</v>
      </c>
      <c r="AM30" s="88">
        <f>VALUE(AL30)</f>
        <v>2</v>
      </c>
      <c r="AP30" s="70" t="s">
        <v>11</v>
      </c>
      <c r="AQ30" s="70">
        <v>3</v>
      </c>
      <c r="AR30" s="70">
        <v>3</v>
      </c>
      <c r="AS30" s="70">
        <v>3</v>
      </c>
      <c r="AY30" s="88">
        <v>3.7</v>
      </c>
    </row>
    <row r="31" spans="28:51" ht="15" hidden="1" customHeight="1" x14ac:dyDescent="0.25">
      <c r="AB31" s="27"/>
      <c r="AC31" s="28"/>
      <c r="AD31" s="28"/>
      <c r="AE31" s="28"/>
      <c r="AF31" s="28"/>
      <c r="AG31" s="28"/>
      <c r="AH31" s="28"/>
      <c r="AI31" s="27"/>
      <c r="AQ31" s="70" t="s">
        <v>11</v>
      </c>
      <c r="AR31" s="70" t="s">
        <v>11</v>
      </c>
      <c r="AS31" s="70" t="s">
        <v>11</v>
      </c>
      <c r="AY31" s="88">
        <v>3.8</v>
      </c>
    </row>
    <row r="32" spans="28:51" ht="15" customHeight="1" thickBot="1" x14ac:dyDescent="0.3">
      <c r="AB32" s="27"/>
      <c r="AC32" s="28"/>
      <c r="AD32" s="28"/>
      <c r="AE32" s="28"/>
      <c r="AF32" s="28"/>
      <c r="AG32" s="28"/>
      <c r="AH32" s="28"/>
      <c r="AI32" s="27"/>
      <c r="AP32" s="70"/>
      <c r="AQ32" s="70" t="s">
        <v>12</v>
      </c>
      <c r="AR32" s="70">
        <v>4</v>
      </c>
      <c r="AS32" s="70">
        <v>4</v>
      </c>
      <c r="AY32" s="88">
        <v>3.9</v>
      </c>
    </row>
    <row r="33" spans="28:51" ht="45" customHeight="1" thickTop="1" thickBot="1" x14ac:dyDescent="0.3">
      <c r="AB33" s="27"/>
      <c r="AC33" s="167" t="str">
        <f>Réglages!E9</f>
        <v>Total des points marqués par l'équipe observée  &gt;&gt;</v>
      </c>
      <c r="AD33" s="168"/>
      <c r="AE33" s="42">
        <f>SUM(AD16:AD27)</f>
        <v>0</v>
      </c>
      <c r="AF33" s="43" t="str">
        <f>Réglages!E11</f>
        <v>Distance totale  franchie &gt;&gt;</v>
      </c>
      <c r="AG33" s="44">
        <f>AG28*Réglages!E26</f>
        <v>0</v>
      </c>
      <c r="AH33" s="45" t="s">
        <v>27</v>
      </c>
      <c r="AI33" s="27"/>
      <c r="AP33" s="70"/>
      <c r="AQ33" s="70"/>
      <c r="AR33" s="70" t="s">
        <v>12</v>
      </c>
      <c r="AS33" s="70" t="s">
        <v>12</v>
      </c>
      <c r="AY33" s="88">
        <v>4</v>
      </c>
    </row>
    <row r="34" spans="28:51" ht="45" customHeight="1" thickBot="1" x14ac:dyDescent="0.3">
      <c r="AB34" s="27"/>
      <c r="AC34" s="169" t="str">
        <f>Réglages!E12</f>
        <v>Total des points marqués par l'équipe adverse  &gt;&gt;</v>
      </c>
      <c r="AD34" s="170"/>
      <c r="AE34" s="46">
        <v>0</v>
      </c>
      <c r="AF34" s="47" t="str">
        <f>Réglages!G6</f>
        <v xml:space="preserve">Score  match &gt;&gt;  </v>
      </c>
      <c r="AG34" s="48">
        <f>IF(AT11=0,Réglages!H27,IF(AT11&lt;0,Réglages!H28,IF(AT11&gt;0,Réglages!H26)))</f>
        <v>2</v>
      </c>
      <c r="AH34" s="49" t="str">
        <f>IF(AM30=Réglages!H28,Réglages!G28,IF(AM30=Réglages!H27,Réglages!G27,Réglages!G26))</f>
        <v>Egalité</v>
      </c>
      <c r="AI34" s="27"/>
      <c r="AP34" s="70"/>
      <c r="AQ34" s="70"/>
      <c r="AR34" s="70" t="s">
        <v>13</v>
      </c>
      <c r="AS34" s="70">
        <v>5</v>
      </c>
    </row>
    <row r="35" spans="28:51" ht="21.75" customHeight="1" thickTop="1" x14ac:dyDescent="0.25">
      <c r="AB35" s="27"/>
      <c r="AC35" s="28"/>
      <c r="AD35" s="28"/>
      <c r="AE35" s="28"/>
      <c r="AF35" s="28"/>
      <c r="AG35" s="28"/>
      <c r="AH35" s="28"/>
      <c r="AI35" s="27"/>
      <c r="AP35" s="70"/>
      <c r="AQ35" s="70"/>
      <c r="AS35" s="70" t="s">
        <v>13</v>
      </c>
    </row>
    <row r="36" spans="28:51" ht="99" customHeight="1" x14ac:dyDescent="0.25">
      <c r="AB36" s="27"/>
      <c r="AC36" s="28"/>
      <c r="AD36" s="28"/>
      <c r="AE36" s="28"/>
      <c r="AF36" s="28"/>
      <c r="AG36" s="28"/>
      <c r="AH36" s="28"/>
      <c r="AI36" s="27"/>
      <c r="AP36" s="70"/>
      <c r="AS36" s="70" t="s">
        <v>14</v>
      </c>
    </row>
    <row r="37" spans="28:51" ht="35.1" customHeight="1" x14ac:dyDescent="0.25">
      <c r="AB37" s="147" t="s">
        <v>26</v>
      </c>
      <c r="AC37" s="147"/>
      <c r="AD37" s="147"/>
      <c r="AE37" s="147"/>
      <c r="AF37" s="147"/>
      <c r="AG37" s="147"/>
      <c r="AH37" s="147"/>
      <c r="AI37" s="147"/>
      <c r="AP37" s="70"/>
      <c r="AQ37" s="70"/>
    </row>
    <row r="38" spans="28:51" ht="16.5" customHeight="1" thickBot="1" x14ac:dyDescent="0.35">
      <c r="AB38" s="27"/>
      <c r="AC38" s="28"/>
      <c r="AD38" s="26"/>
      <c r="AE38" s="26"/>
      <c r="AF38" s="26"/>
      <c r="AG38" s="26"/>
      <c r="AH38" s="28"/>
      <c r="AI38" s="27"/>
      <c r="AP38" s="70"/>
      <c r="AQ38" s="70"/>
    </row>
    <row r="39" spans="28:51" ht="35.1" hidden="1" customHeight="1" thickTop="1" x14ac:dyDescent="0.25">
      <c r="AB39" s="27"/>
      <c r="AC39" s="28"/>
      <c r="AD39" s="124">
        <f>Réglages!G8</f>
        <v>0</v>
      </c>
      <c r="AE39" s="125"/>
      <c r="AF39" s="128"/>
      <c r="AG39" s="129"/>
      <c r="AH39" s="81" t="s">
        <v>126</v>
      </c>
      <c r="AI39" s="27"/>
      <c r="AP39" s="70"/>
      <c r="AQ39" s="70"/>
      <c r="AR39" s="70"/>
    </row>
    <row r="40" spans="28:51" ht="35.1" customHeight="1" thickTop="1" thickBot="1" x14ac:dyDescent="0.3">
      <c r="AB40" s="27"/>
      <c r="AC40" s="28"/>
      <c r="AD40" s="126" t="str">
        <f>Réglages!G9</f>
        <v>Notre score " fairplay "</v>
      </c>
      <c r="AE40" s="127"/>
      <c r="AF40" s="127" t="str">
        <f>IFERROR(AP43," ")</f>
        <v xml:space="preserve"> </v>
      </c>
      <c r="AG40" s="130"/>
      <c r="AH40" s="28"/>
      <c r="AI40" s="27"/>
      <c r="AP40" s="70"/>
      <c r="AQ40" s="70"/>
      <c r="AR40" s="70"/>
    </row>
    <row r="41" spans="28:51" ht="14.25" customHeight="1" thickTop="1" thickBot="1" x14ac:dyDescent="0.3">
      <c r="AB41" s="27"/>
      <c r="AC41" s="28"/>
      <c r="AD41" s="28"/>
      <c r="AE41" s="28"/>
      <c r="AF41" s="28"/>
      <c r="AG41" s="28"/>
      <c r="AH41" s="28"/>
      <c r="AI41" s="27"/>
    </row>
    <row r="42" spans="28:51" ht="48" customHeight="1" thickBot="1" x14ac:dyDescent="0.3">
      <c r="AB42" s="27"/>
      <c r="AC42" s="139" t="str">
        <f>Réglages!G10</f>
        <v>Nos adversaires remplissent collectivement le tableau ci-dessous !!!</v>
      </c>
      <c r="AD42" s="140"/>
      <c r="AE42" s="140"/>
      <c r="AF42" s="140"/>
      <c r="AG42" s="140"/>
      <c r="AH42" s="141"/>
      <c r="AI42" s="27"/>
      <c r="AR42" s="52" t="s">
        <v>40</v>
      </c>
      <c r="AS42" s="52"/>
      <c r="AT42" s="88" t="s">
        <v>42</v>
      </c>
    </row>
    <row r="43" spans="28:51" ht="48" customHeight="1" x14ac:dyDescent="0.25">
      <c r="AB43" s="27"/>
      <c r="AC43" s="136" t="str">
        <f>Réglages!G12</f>
        <v>Noms et prénoms des joueurs de cette équipe</v>
      </c>
      <c r="AD43" s="137"/>
      <c r="AE43" s="137"/>
      <c r="AF43" s="137"/>
      <c r="AG43" s="137" t="str">
        <f>Réglages!G13</f>
        <v>Esprit du jeu, " fairplay "</v>
      </c>
      <c r="AH43" s="138"/>
      <c r="AI43" s="27"/>
      <c r="AM43" s="88" t="str">
        <f>RIGHT(AG44,1)</f>
        <v/>
      </c>
      <c r="AN43" s="88" t="e">
        <f>VALUE(AM43)</f>
        <v>#VALUE!</v>
      </c>
      <c r="AO43" s="88" t="str">
        <f t="shared" ref="AO43:AO46" si="11">IF(ISERROR(AN43)," ",AN43)</f>
        <v xml:space="preserve"> </v>
      </c>
      <c r="AP43" s="88" t="e">
        <f>ROUND(AVERAGE(AO43:AO47),1)</f>
        <v>#DIV/0!</v>
      </c>
      <c r="AR43" s="88">
        <f>AC44</f>
        <v>0</v>
      </c>
      <c r="AS43" s="88" t="e">
        <f>AO43-$AF$39</f>
        <v>#VALUE!</v>
      </c>
      <c r="AT43" s="88" t="str">
        <f>AO43</f>
        <v xml:space="preserve"> </v>
      </c>
    </row>
    <row r="44" spans="28:51" ht="35.1" customHeight="1" x14ac:dyDescent="0.25">
      <c r="AB44" s="27"/>
      <c r="AC44" s="131"/>
      <c r="AD44" s="132"/>
      <c r="AE44" s="132"/>
      <c r="AF44" s="133"/>
      <c r="AG44" s="134"/>
      <c r="AH44" s="135"/>
      <c r="AI44" s="27"/>
      <c r="AM44" s="88" t="str">
        <f>RIGHT(AG45,1)</f>
        <v/>
      </c>
      <c r="AN44" s="88" t="e">
        <f t="shared" ref="AN44:AN46" si="12">VALUE(AM44)</f>
        <v>#VALUE!</v>
      </c>
      <c r="AO44" s="88" t="str">
        <f t="shared" si="11"/>
        <v xml:space="preserve"> </v>
      </c>
      <c r="AR44" s="88">
        <f>AC45</f>
        <v>0</v>
      </c>
      <c r="AS44" s="88" t="e">
        <f t="shared" ref="AS44:AS47" si="13">AO44-$AF$39</f>
        <v>#VALUE!</v>
      </c>
      <c r="AT44" s="88" t="str">
        <f t="shared" ref="AT44:AT47" si="14">AO44</f>
        <v xml:space="preserve"> </v>
      </c>
    </row>
    <row r="45" spans="28:51" ht="35.1" customHeight="1" x14ac:dyDescent="0.25">
      <c r="AB45" s="27"/>
      <c r="AC45" s="131"/>
      <c r="AD45" s="132"/>
      <c r="AE45" s="132"/>
      <c r="AF45" s="133"/>
      <c r="AG45" s="134"/>
      <c r="AH45" s="135"/>
      <c r="AI45" s="27"/>
      <c r="AM45" s="88" t="str">
        <f>RIGHT(AG46,1)</f>
        <v/>
      </c>
      <c r="AN45" s="88" t="e">
        <f t="shared" si="12"/>
        <v>#VALUE!</v>
      </c>
      <c r="AO45" s="88" t="str">
        <f t="shared" si="11"/>
        <v xml:space="preserve"> </v>
      </c>
      <c r="AR45" s="88">
        <f>AC46</f>
        <v>0</v>
      </c>
      <c r="AS45" s="88" t="e">
        <f t="shared" si="13"/>
        <v>#VALUE!</v>
      </c>
      <c r="AT45" s="88" t="str">
        <f t="shared" si="14"/>
        <v xml:space="preserve"> </v>
      </c>
    </row>
    <row r="46" spans="28:51" ht="35.1" customHeight="1" x14ac:dyDescent="0.25">
      <c r="AB46" s="27"/>
      <c r="AC46" s="131"/>
      <c r="AD46" s="132"/>
      <c r="AE46" s="132"/>
      <c r="AF46" s="133"/>
      <c r="AG46" s="134"/>
      <c r="AH46" s="135"/>
      <c r="AI46" s="27"/>
      <c r="AM46" s="88" t="str">
        <f>RIGHT(AG47,1)</f>
        <v/>
      </c>
      <c r="AN46" s="88" t="e">
        <f t="shared" si="12"/>
        <v>#VALUE!</v>
      </c>
      <c r="AO46" s="88" t="str">
        <f t="shared" si="11"/>
        <v xml:space="preserve"> </v>
      </c>
      <c r="AR46" s="88">
        <f>AC47</f>
        <v>0</v>
      </c>
      <c r="AS46" s="88" t="e">
        <f t="shared" si="13"/>
        <v>#VALUE!</v>
      </c>
      <c r="AT46" s="88" t="str">
        <f t="shared" si="14"/>
        <v xml:space="preserve"> </v>
      </c>
    </row>
    <row r="47" spans="28:51" ht="35.1" customHeight="1" x14ac:dyDescent="0.25">
      <c r="AB47" s="27"/>
      <c r="AC47" s="131"/>
      <c r="AD47" s="132"/>
      <c r="AE47" s="132"/>
      <c r="AF47" s="133"/>
      <c r="AG47" s="134"/>
      <c r="AH47" s="135"/>
      <c r="AI47" s="27"/>
      <c r="AM47" s="88" t="str">
        <f>RIGHT(AG48,1)</f>
        <v/>
      </c>
      <c r="AN47" s="88" t="e">
        <f>VALUE(AM47)</f>
        <v>#VALUE!</v>
      </c>
      <c r="AO47" s="88" t="str">
        <f>IF(ISERROR(AN47)," ",AN47)</f>
        <v xml:space="preserve"> </v>
      </c>
      <c r="AR47" s="88">
        <f>AC48</f>
        <v>0</v>
      </c>
      <c r="AS47" s="88" t="e">
        <f t="shared" si="13"/>
        <v>#VALUE!</v>
      </c>
      <c r="AT47" s="88" t="str">
        <f t="shared" si="14"/>
        <v xml:space="preserve"> </v>
      </c>
    </row>
    <row r="48" spans="28:51" ht="35.1" customHeight="1" x14ac:dyDescent="0.25">
      <c r="AB48" s="27"/>
      <c r="AC48" s="131"/>
      <c r="AD48" s="132"/>
      <c r="AE48" s="132"/>
      <c r="AF48" s="133"/>
      <c r="AG48" s="134"/>
      <c r="AH48" s="135"/>
      <c r="AI48" s="27"/>
      <c r="AN48" s="88" t="e">
        <f>AVERAGE(AN43:AN47)</f>
        <v>#VALUE!</v>
      </c>
      <c r="AO48" s="88" t="str">
        <f>IF(ISERROR(AN48)," ",AN48)</f>
        <v xml:space="preserve"> </v>
      </c>
    </row>
    <row r="49" spans="28:35" ht="17.25" customHeight="1" thickBot="1" x14ac:dyDescent="0.3">
      <c r="AB49" s="27"/>
      <c r="AC49" s="28"/>
      <c r="AD49" s="28"/>
      <c r="AE49" s="28"/>
      <c r="AF49" s="28"/>
      <c r="AG49" s="50"/>
      <c r="AH49" s="28"/>
      <c r="AI49" s="27"/>
    </row>
    <row r="50" spans="28:35" ht="39.950000000000003" customHeight="1" thickBot="1" x14ac:dyDescent="0.3">
      <c r="AB50" s="27"/>
      <c r="AC50" s="51" t="str">
        <f>Réglages!C19</f>
        <v>Niveau 4</v>
      </c>
      <c r="AD50" s="142" t="str">
        <f>Réglages!D19</f>
        <v>Ce joueur a fait peuve d'un esprit constructif et positif que ce soit au sein de son équipe ou contre nous. Il fait vivre et respecter les lois du Jeu</v>
      </c>
      <c r="AE50" s="142"/>
      <c r="AF50" s="142"/>
      <c r="AG50" s="142"/>
      <c r="AH50" s="143"/>
      <c r="AI50" s="27"/>
    </row>
    <row r="51" spans="28:35" ht="39.950000000000003" customHeight="1" thickBot="1" x14ac:dyDescent="0.3">
      <c r="AB51" s="27"/>
      <c r="AC51" s="51" t="str">
        <f>Réglages!C20</f>
        <v>Niveau 3</v>
      </c>
      <c r="AD51" s="142" t="str">
        <f>Réglages!D20</f>
        <v>Ce joueur compte systématiquement et sais reconnaitre, appeler une faute de son adversaire direct</v>
      </c>
      <c r="AE51" s="142"/>
      <c r="AF51" s="142"/>
      <c r="AG51" s="142"/>
      <c r="AH51" s="143"/>
      <c r="AI51" s="27"/>
    </row>
    <row r="52" spans="28:35" ht="39.950000000000003" customHeight="1" thickBot="1" x14ac:dyDescent="0.3">
      <c r="AB52" s="27"/>
      <c r="AC52" s="51" t="str">
        <f>Réglages!C21</f>
        <v>Niveau 2</v>
      </c>
      <c r="AD52" s="142" t="str">
        <f>Réglages!D21</f>
        <v>Ce joueur  n’appelle quasiment jamais de faute même évidente ou, ne maîtrise ni ne semble connaitre toutes des lois du Jeu</v>
      </c>
      <c r="AE52" s="142"/>
      <c r="AF52" s="142"/>
      <c r="AG52" s="142"/>
      <c r="AH52" s="143"/>
      <c r="AI52" s="27"/>
    </row>
    <row r="53" spans="28:35" ht="39.950000000000003" customHeight="1" x14ac:dyDescent="0.25">
      <c r="AB53" s="27"/>
      <c r="AC53" s="51" t="str">
        <f>Réglages!C22</f>
        <v>Niveau 1</v>
      </c>
      <c r="AD53" s="142" t="str">
        <f>Réglages!D22</f>
        <v>Ce joueur conteste souvent, ou parle beaucoup, ou commente le jeu et decisions, ou encore ….</v>
      </c>
      <c r="AE53" s="142"/>
      <c r="AF53" s="142"/>
      <c r="AG53" s="142"/>
      <c r="AH53" s="143"/>
      <c r="AI53" s="27"/>
    </row>
    <row r="54" spans="28:35" x14ac:dyDescent="0.3">
      <c r="AB54" s="27"/>
      <c r="AC54" s="26"/>
      <c r="AD54" s="26"/>
      <c r="AE54" s="26"/>
      <c r="AF54" s="26"/>
      <c r="AG54" s="26"/>
      <c r="AH54" s="26"/>
      <c r="AI54" s="27"/>
    </row>
    <row r="55" spans="28:35" x14ac:dyDescent="0.3">
      <c r="AB55" s="27"/>
      <c r="AC55" s="26"/>
      <c r="AD55" s="26"/>
      <c r="AE55" s="26"/>
      <c r="AF55" s="26"/>
      <c r="AG55" s="26"/>
      <c r="AH55" s="26"/>
      <c r="AI55" s="27"/>
    </row>
    <row r="56" spans="28:35" ht="3" customHeight="1" x14ac:dyDescent="0.3">
      <c r="AB56" s="27"/>
      <c r="AC56" s="26"/>
      <c r="AD56" s="26"/>
      <c r="AE56" s="26"/>
      <c r="AF56" s="26"/>
      <c r="AG56" s="26"/>
      <c r="AH56" s="26"/>
      <c r="AI56" s="27"/>
    </row>
    <row r="57" spans="28:35" ht="26.25" x14ac:dyDescent="0.4">
      <c r="AB57" s="27"/>
      <c r="AC57" s="26"/>
      <c r="AD57" s="26"/>
      <c r="AE57" s="123" t="s">
        <v>31</v>
      </c>
      <c r="AF57" s="123"/>
      <c r="AG57" s="26"/>
      <c r="AH57" s="26"/>
      <c r="AI57" s="27"/>
    </row>
    <row r="58" spans="28:35" x14ac:dyDescent="0.3">
      <c r="AB58" s="12"/>
      <c r="AC58" s="13"/>
      <c r="AD58" s="13"/>
      <c r="AE58" s="13"/>
      <c r="AF58" s="13"/>
      <c r="AG58" s="13"/>
      <c r="AH58" s="13"/>
      <c r="AI58" s="12"/>
    </row>
    <row r="59" spans="28:35" hidden="1" x14ac:dyDescent="0.3">
      <c r="AB59" s="12"/>
      <c r="AC59" s="13"/>
      <c r="AD59" s="13"/>
      <c r="AE59" s="13"/>
      <c r="AF59" s="13"/>
      <c r="AG59" s="13"/>
      <c r="AH59" s="13"/>
      <c r="AI59" s="12"/>
    </row>
  </sheetData>
  <sheetProtection sheet="1" objects="1" scenarios="1"/>
  <mergeCells count="35">
    <mergeCell ref="AD52:AH52"/>
    <mergeCell ref="AD53:AH53"/>
    <mergeCell ref="AE57:AF57"/>
    <mergeCell ref="AC47:AF47"/>
    <mergeCell ref="AG47:AH47"/>
    <mergeCell ref="AC48:AF48"/>
    <mergeCell ref="AG48:AH48"/>
    <mergeCell ref="AD50:AH50"/>
    <mergeCell ref="AD51:AH51"/>
    <mergeCell ref="AC44:AF44"/>
    <mergeCell ref="AG44:AH44"/>
    <mergeCell ref="AC45:AF45"/>
    <mergeCell ref="AG45:AH45"/>
    <mergeCell ref="AC46:AF46"/>
    <mergeCell ref="AG46:AH46"/>
    <mergeCell ref="AC43:AF43"/>
    <mergeCell ref="AG43:AH43"/>
    <mergeCell ref="AC10:AH10"/>
    <mergeCell ref="AC11:AH11"/>
    <mergeCell ref="AB13:AI13"/>
    <mergeCell ref="AC33:AD33"/>
    <mergeCell ref="AC34:AD34"/>
    <mergeCell ref="AB37:AI37"/>
    <mergeCell ref="AD39:AE39"/>
    <mergeCell ref="AF39:AG39"/>
    <mergeCell ref="AD40:AE40"/>
    <mergeCell ref="AF40:AG40"/>
    <mergeCell ref="AC42:AH42"/>
    <mergeCell ref="AB2:AI2"/>
    <mergeCell ref="AD3:AE3"/>
    <mergeCell ref="AF3:AG3"/>
    <mergeCell ref="AC5:AE7"/>
    <mergeCell ref="AF5:AH5"/>
    <mergeCell ref="AF6:AH6"/>
    <mergeCell ref="AF7:AH7"/>
  </mergeCells>
  <dataValidations count="6">
    <dataValidation type="list" allowBlank="1" showInputMessage="1" showErrorMessage="1" sqref="AE17:AE27" xr:uid="{D647ACCA-408E-4C8A-B905-602C97C7CA60}">
      <formula1>$AM$2:$AM$3</formula1>
    </dataValidation>
    <dataValidation type="list" allowBlank="1" showInputMessage="1" showErrorMessage="1" promptTitle="Liste dréoulante" prompt="Saisir le nombre de points marqués par l'équipe adverse à l'issue des 12 possessions" sqref="AE34" xr:uid="{C24997B7-8744-4209-88F5-DD0C8BD83E7A}">
      <formula1>$AR$11:$AR$23</formula1>
    </dataValidation>
    <dataValidation type="list" allowBlank="1" showInputMessage="1" showErrorMessage="1" sqref="AF39:AG39" xr:uid="{DAD16A14-3766-4D3D-BE00-5AEBF0C4CCBA}">
      <formula1>$AY$2:$AY$33</formula1>
    </dataValidation>
    <dataValidation type="list" allowBlank="1" showInputMessage="1" showErrorMessage="1" promptTitle="Liste déroulante" prompt="Saisir l'équipe obervée" sqref="AC11:AH11" xr:uid="{DA781703-218F-4D69-BC6C-26D5BDD927F0}">
      <formula1>IF($AN$1=2,$AO$2:$AO$6,IF($AN$1=3,$AP$2:$AP$8,$AQ$2:$AQ$11))</formula1>
    </dataValidation>
    <dataValidation type="list" allowBlank="1" showInputMessage="1" showErrorMessage="1" promptTitle="Liste déroulante" prompt="Cocher &quot;Ok&quot; si un joker a été utilisé sur cette possession" sqref="AE16" xr:uid="{0DB01261-C662-4092-AC5C-6DE95A9DC602}">
      <formula1>$AM$2:$AM$3</formula1>
    </dataValidation>
    <dataValidation type="list" allowBlank="1" showInputMessage="1" showErrorMessage="1" promptTitle="Liste déroulante" prompt="Saisir le nombre de zone(s) franchie(s) et si un point a été marqué" sqref="AG16:AG27" xr:uid="{A70E4255-4C48-4A24-9083-9E343BE57077}">
      <formula1>IF($AO$24=3,$AP$25:$AP$30,IF($AO$24=4,$AQ$25:$AQ$32,IF($AO$24=5,$AR$25:$AR$34,$AS$25:$AS$36)))</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1" operator="greaterThan" id="{029EFEE6-A7D0-4C07-BB30-076C591770C4}">
            <xm:f>Réglages!$G$31</xm:f>
            <x14:dxf>
              <fill>
                <patternFill>
                  <bgColor rgb="FFFF0000"/>
                </patternFill>
              </fill>
            </x14:dxf>
          </x14:cfRule>
          <x14:cfRule type="cellIs" priority="2" operator="equal" id="{D626728B-64A4-4CC2-B324-DD90F7926394}">
            <xm:f>Réglages!$G$31</xm:f>
            <x14:dxf>
              <font>
                <color theme="0"/>
              </font>
              <fill>
                <patternFill>
                  <bgColor rgb="FF00B050"/>
                </patternFill>
              </fill>
            </x14:dxf>
          </x14:cfRule>
          <xm:sqref>AE28</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9946B565-0360-4F22-9355-77504A776C29}">
          <x14:formula1>
            <xm:f>OFFSET(Parametres!$M$1,1,1,Parametres!$O$2,1)</xm:f>
          </x14:formula1>
          <xm:sqref>AF6:AF7 AC45:AF48</xm:sqref>
        </x14:dataValidation>
        <x14:dataValidation type="list" allowBlank="1" showInputMessage="1" showErrorMessage="1" xr:uid="{C3438349-8BFC-4A0B-84CD-41CF772A234D}">
          <x14:formula1>
            <xm:f>Réglages!$C$19:$C$23</xm:f>
          </x14:formula1>
          <xm:sqref>AG45:AH48</xm:sqref>
        </x14:dataValidation>
        <x14:dataValidation type="list" allowBlank="1" showInputMessage="1" showErrorMessage="1" promptTitle="Liste déroulante" prompt="Saisir les observateurs_x000a_" xr:uid="{B6A5AB4A-A5D9-40FE-B2F1-E84047A1926F}">
          <x14:formula1>
            <xm:f>OFFSET(Parametres!$M$1,1,1,Parametres!$O$2,1)</xm:f>
          </x14:formula1>
          <xm:sqref>AF5:AH5</xm:sqref>
        </x14:dataValidation>
        <x14:dataValidation type="list" allowBlank="1" showInputMessage="1" showErrorMessage="1" promptTitle="Liste déroulante" prompt="Saisir les noms et prénoms des joueurs de l'équipe observée" xr:uid="{80D07075-66D1-4DDE-978A-EAB8C2CF7E4D}">
          <x14:formula1>
            <xm:f>OFFSET(Parametres!$M$1,1,1,Parametres!$O$2,1)</xm:f>
          </x14:formula1>
          <xm:sqref>AC44:AF44</xm:sqref>
        </x14:dataValidation>
        <x14:dataValidation type="list" allowBlank="1" showInputMessage="1" showErrorMessage="1" promptTitle="Liste déroulante" prompt="Positionner chaque joueur sur un des 4 niveaux de fairplay (voir tableau ci-dessous)" xr:uid="{1EDB29C6-A646-4D79-9800-C755FD8CE9CC}">
          <x14:formula1>
            <xm:f>Réglages!$C$19:$C$23</xm:f>
          </x14:formula1>
          <xm:sqref>AG44:AH44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B1E5B-92DF-402B-B0EB-76FE0E6F3EBA}">
  <dimension ref="A1:XFC59"/>
  <sheetViews>
    <sheetView showGridLines="0" showRowColHeaders="0" topLeftCell="AB1" zoomScale="60" zoomScaleNormal="60" workbookViewId="0">
      <selection sqref="A1:AA1048576"/>
    </sheetView>
  </sheetViews>
  <sheetFormatPr baseColWidth="10" defaultColWidth="0" defaultRowHeight="18.75" customHeight="1" zeroHeight="1" x14ac:dyDescent="0.3"/>
  <cols>
    <col min="1" max="5" width="11.42578125" style="88" hidden="1" customWidth="1"/>
    <col min="6" max="6" width="19.5703125" style="88" hidden="1" customWidth="1"/>
    <col min="7" max="7" width="23.5703125" style="88" hidden="1" customWidth="1"/>
    <col min="8" max="8" width="26.85546875" style="88" hidden="1" customWidth="1"/>
    <col min="9" max="26" width="11.42578125" style="88" hidden="1" customWidth="1"/>
    <col min="27" max="27" width="5.7109375" style="88" hidden="1" customWidth="1"/>
    <col min="28" max="28" width="2.7109375" style="88" customWidth="1"/>
    <col min="29" max="31" width="17.7109375" style="11" customWidth="1"/>
    <col min="32" max="32" width="18.85546875" style="11" customWidth="1"/>
    <col min="33" max="34" width="17.7109375" style="11" customWidth="1"/>
    <col min="35" max="35" width="2.7109375" style="88" customWidth="1"/>
    <col min="36" max="16383" width="26.140625" style="88" hidden="1"/>
    <col min="16384" max="16384" width="6.42578125" style="88" hidden="1"/>
  </cols>
  <sheetData>
    <row r="1" spans="1:51" x14ac:dyDescent="0.3">
      <c r="A1" s="88" t="s">
        <v>43</v>
      </c>
      <c r="B1" s="88" t="s">
        <v>35</v>
      </c>
      <c r="C1" s="88" t="s">
        <v>38</v>
      </c>
      <c r="D1" s="88" t="s">
        <v>37</v>
      </c>
      <c r="E1" s="88" t="s">
        <v>39</v>
      </c>
      <c r="F1" s="88" t="s">
        <v>6</v>
      </c>
      <c r="G1" s="88" t="s">
        <v>41</v>
      </c>
      <c r="H1" s="88" t="s">
        <v>119</v>
      </c>
      <c r="I1" s="88" t="s">
        <v>100</v>
      </c>
      <c r="J1" s="88" t="s">
        <v>101</v>
      </c>
      <c r="K1" s="88" t="s">
        <v>102</v>
      </c>
      <c r="L1" s="88" t="s">
        <v>16</v>
      </c>
      <c r="AA1" s="9"/>
      <c r="AB1" s="25"/>
      <c r="AC1" s="26"/>
      <c r="AD1" s="26"/>
      <c r="AE1" s="26"/>
      <c r="AF1" s="26"/>
      <c r="AG1" s="26"/>
      <c r="AH1" s="26"/>
      <c r="AI1" s="25"/>
      <c r="AJ1" s="9"/>
      <c r="AN1" s="73">
        <f>Réglages!E31</f>
        <v>3</v>
      </c>
      <c r="AO1" s="88" t="s">
        <v>114</v>
      </c>
      <c r="AP1" s="88" t="s">
        <v>113</v>
      </c>
      <c r="AQ1" s="88" t="s">
        <v>115</v>
      </c>
      <c r="AW1" s="88" t="s">
        <v>8</v>
      </c>
      <c r="AY1" s="88" t="s">
        <v>28</v>
      </c>
    </row>
    <row r="2" spans="1:51" ht="155.25" customHeight="1" thickBot="1" x14ac:dyDescent="0.3">
      <c r="A2" s="88" t="str">
        <f>$AF$3</f>
        <v>Classe Test</v>
      </c>
      <c r="B2" s="88">
        <f>AC44</f>
        <v>0</v>
      </c>
      <c r="C2" s="88" t="str">
        <f>LEFT($AC$11,6)</f>
        <v/>
      </c>
      <c r="D2" s="88" t="str">
        <f>RIGHT($AC$11,1)</f>
        <v/>
      </c>
      <c r="E2" s="88">
        <f>$AG$33</f>
        <v>0</v>
      </c>
      <c r="F2" s="88">
        <f>VALUE($AG$34)</f>
        <v>2</v>
      </c>
      <c r="G2" s="88" t="str">
        <f>VLOOKUP(B2,$AR$43:$AT$47,3)</f>
        <v xml:space="preserve"> </v>
      </c>
      <c r="H2" s="88" t="str">
        <f>$AF$40</f>
        <v xml:space="preserve"> </v>
      </c>
      <c r="I2" s="88">
        <f>$AF$5</f>
        <v>0</v>
      </c>
      <c r="J2" s="88">
        <f>$AF$6</f>
        <v>0</v>
      </c>
      <c r="K2" s="88">
        <f>$AF$7</f>
        <v>0</v>
      </c>
      <c r="L2" s="88">
        <f>$AE$28</f>
        <v>0</v>
      </c>
      <c r="AA2" s="14"/>
      <c r="AB2" s="144" t="str">
        <f>Réglages!C6</f>
        <v>Ultimate</v>
      </c>
      <c r="AC2" s="145"/>
      <c r="AD2" s="145"/>
      <c r="AE2" s="145"/>
      <c r="AF2" s="145"/>
      <c r="AG2" s="145"/>
      <c r="AH2" s="145"/>
      <c r="AI2" s="145"/>
      <c r="AJ2" s="14"/>
      <c r="AM2" s="88" t="s">
        <v>18</v>
      </c>
      <c r="AT2" s="88" t="s">
        <v>6</v>
      </c>
    </row>
    <row r="3" spans="1:51" ht="36" customHeight="1" thickTop="1" thickBot="1" x14ac:dyDescent="0.3">
      <c r="A3" s="88" t="str">
        <f t="shared" ref="A3:A6" si="0">$AF$3</f>
        <v>Classe Test</v>
      </c>
      <c r="B3" s="88">
        <f>AC45</f>
        <v>0</v>
      </c>
      <c r="C3" s="88" t="str">
        <f t="shared" ref="C3:C6" si="1">LEFT($AC$11,6)</f>
        <v/>
      </c>
      <c r="D3" s="88" t="str">
        <f>RIGHT($AC$11,1)</f>
        <v/>
      </c>
      <c r="E3" s="88">
        <f>$AG$33</f>
        <v>0</v>
      </c>
      <c r="F3" s="88">
        <f>VALUE($AG$34)</f>
        <v>2</v>
      </c>
      <c r="G3" s="88" t="str">
        <f>VLOOKUP(B3,$AR$43:$AT$47,3)</f>
        <v xml:space="preserve"> </v>
      </c>
      <c r="H3" s="88" t="str">
        <f t="shared" ref="H3:H6" si="2">$AF$40</f>
        <v xml:space="preserve"> </v>
      </c>
      <c r="I3" s="88">
        <f t="shared" ref="I3:I6" si="3">$AF$5</f>
        <v>0</v>
      </c>
      <c r="J3" s="88">
        <f t="shared" ref="J3:J6" si="4">$AF$6</f>
        <v>0</v>
      </c>
      <c r="K3" s="88">
        <f t="shared" ref="K3:K6" si="5">$AF$7</f>
        <v>0</v>
      </c>
      <c r="L3" s="88">
        <f t="shared" ref="L3:L6" si="6">$AE$28</f>
        <v>0</v>
      </c>
      <c r="AB3" s="27"/>
      <c r="AC3" s="28"/>
      <c r="AD3" s="148" t="s">
        <v>0</v>
      </c>
      <c r="AE3" s="149"/>
      <c r="AF3" s="206" t="str">
        <f>Feuil1!AF3</f>
        <v>Classe Test</v>
      </c>
      <c r="AG3" s="207"/>
      <c r="AH3" s="28"/>
      <c r="AI3" s="27"/>
      <c r="AM3" s="88" t="s">
        <v>17</v>
      </c>
      <c r="AO3" s="88" t="str">
        <f>_xlfn.CONCAT(Réglages!$C$31," 1")</f>
        <v>Rouge 1</v>
      </c>
      <c r="AP3" s="88" t="str">
        <f>_xlfn.CONCAT(Réglages!$C$31," 1")</f>
        <v>Rouge 1</v>
      </c>
      <c r="AQ3" s="88" t="str">
        <f>_xlfn.CONCAT(Réglages!$C$31," 1")</f>
        <v>Rouge 1</v>
      </c>
      <c r="AR3" s="8"/>
      <c r="AT3" s="88" t="s">
        <v>32</v>
      </c>
      <c r="AU3" s="88">
        <v>3</v>
      </c>
      <c r="AY3" s="88">
        <v>1</v>
      </c>
    </row>
    <row r="4" spans="1:51" ht="13.5" customHeight="1" thickTop="1" x14ac:dyDescent="0.25">
      <c r="A4" s="88" t="str">
        <f t="shared" si="0"/>
        <v>Classe Test</v>
      </c>
      <c r="B4" s="88">
        <f>AC46</f>
        <v>0</v>
      </c>
      <c r="C4" s="88" t="str">
        <f t="shared" si="1"/>
        <v/>
      </c>
      <c r="D4" s="88" t="str">
        <f>RIGHT($AC$11,1)</f>
        <v/>
      </c>
      <c r="E4" s="88">
        <f>$AG$33</f>
        <v>0</v>
      </c>
      <c r="F4" s="88">
        <f>VALUE($AG$34)</f>
        <v>2</v>
      </c>
      <c r="G4" s="88" t="str">
        <f>VLOOKUP(B4,$AR$43:$AT$47,3)</f>
        <v xml:space="preserve"> </v>
      </c>
      <c r="H4" s="88" t="str">
        <f t="shared" si="2"/>
        <v xml:space="preserve"> </v>
      </c>
      <c r="I4" s="88">
        <f t="shared" si="3"/>
        <v>0</v>
      </c>
      <c r="J4" s="88">
        <f t="shared" si="4"/>
        <v>0</v>
      </c>
      <c r="K4" s="88">
        <f t="shared" si="5"/>
        <v>0</v>
      </c>
      <c r="L4" s="88">
        <f t="shared" si="6"/>
        <v>0</v>
      </c>
      <c r="AB4" s="27"/>
      <c r="AC4" s="28"/>
      <c r="AD4" s="28"/>
      <c r="AE4" s="28"/>
      <c r="AF4" s="28"/>
      <c r="AG4" s="28"/>
      <c r="AH4" s="28"/>
      <c r="AI4" s="27"/>
      <c r="AO4" s="88" t="str">
        <f>_xlfn.CONCAT(Réglages!$C$31," 2")</f>
        <v>Rouge 2</v>
      </c>
      <c r="AP4" s="88" t="str">
        <f>_xlfn.CONCAT(Réglages!$C$31," 2")</f>
        <v>Rouge 2</v>
      </c>
      <c r="AQ4" s="88" t="str">
        <f>_xlfn.CONCAT(Réglages!$C$31," 2")</f>
        <v>Rouge 2</v>
      </c>
      <c r="AR4" s="8"/>
      <c r="AT4" s="88" t="s">
        <v>33</v>
      </c>
      <c r="AU4" s="88">
        <v>2</v>
      </c>
      <c r="AY4" s="88">
        <v>1.1000000000000001</v>
      </c>
    </row>
    <row r="5" spans="1:51" ht="35.1" customHeight="1" x14ac:dyDescent="0.25">
      <c r="A5" s="88" t="str">
        <f t="shared" si="0"/>
        <v>Classe Test</v>
      </c>
      <c r="B5" s="88">
        <f>AC47</f>
        <v>0</v>
      </c>
      <c r="C5" s="88" t="str">
        <f t="shared" si="1"/>
        <v/>
      </c>
      <c r="D5" s="88" t="str">
        <f>RIGHT($AC$11,1)</f>
        <v/>
      </c>
      <c r="E5" s="88">
        <f>$AG$33</f>
        <v>0</v>
      </c>
      <c r="F5" s="88">
        <f>VALUE($AG$34)</f>
        <v>2</v>
      </c>
      <c r="G5" s="88" t="str">
        <f>VLOOKUP(B5,$AR$43:$AT$47,3)</f>
        <v xml:space="preserve"> </v>
      </c>
      <c r="H5" s="88" t="str">
        <f t="shared" si="2"/>
        <v xml:space="preserve"> </v>
      </c>
      <c r="I5" s="88">
        <f t="shared" si="3"/>
        <v>0</v>
      </c>
      <c r="J5" s="88">
        <f t="shared" si="4"/>
        <v>0</v>
      </c>
      <c r="K5" s="88">
        <f t="shared" si="5"/>
        <v>0</v>
      </c>
      <c r="L5" s="88">
        <f t="shared" si="6"/>
        <v>0</v>
      </c>
      <c r="AB5" s="27"/>
      <c r="AC5" s="158" t="str">
        <f>Réglages!C7</f>
        <v>Observateurs, Noms Prénoms &gt;&gt;</v>
      </c>
      <c r="AD5" s="159"/>
      <c r="AE5" s="160"/>
      <c r="AF5" s="131"/>
      <c r="AG5" s="132"/>
      <c r="AH5" s="133"/>
      <c r="AI5" s="27"/>
      <c r="AO5" s="88" t="str">
        <f>_xlfn.CONCAT(Réglages!$C$32," 1")</f>
        <v>Bleu 1</v>
      </c>
      <c r="AP5" s="88" t="str">
        <f>_xlfn.CONCAT(Réglages!$C$31," 3")</f>
        <v>Rouge 3</v>
      </c>
      <c r="AQ5" s="88" t="str">
        <f>_xlfn.CONCAT(Réglages!$C$31," 3")</f>
        <v>Rouge 3</v>
      </c>
      <c r="AR5" s="8"/>
      <c r="AT5" s="88" t="s">
        <v>7</v>
      </c>
      <c r="AU5" s="88">
        <v>1</v>
      </c>
      <c r="AY5" s="88">
        <v>1.2</v>
      </c>
    </row>
    <row r="6" spans="1:51" ht="35.1" customHeight="1" x14ac:dyDescent="0.25">
      <c r="A6" s="88" t="str">
        <f t="shared" si="0"/>
        <v>Classe Test</v>
      </c>
      <c r="B6" s="88">
        <f>AC48</f>
        <v>0</v>
      </c>
      <c r="C6" s="88" t="str">
        <f t="shared" si="1"/>
        <v/>
      </c>
      <c r="D6" s="88" t="str">
        <f>RIGHT($AC$11,1)</f>
        <v/>
      </c>
      <c r="E6" s="88">
        <f>$AG$33</f>
        <v>0</v>
      </c>
      <c r="F6" s="88">
        <f>VALUE($AG$34)</f>
        <v>2</v>
      </c>
      <c r="G6" s="88" t="str">
        <f>VLOOKUP(B6,$AR$43:$AT$47,3)</f>
        <v xml:space="preserve"> </v>
      </c>
      <c r="H6" s="88" t="str">
        <f t="shared" si="2"/>
        <v xml:space="preserve"> </v>
      </c>
      <c r="I6" s="88">
        <f t="shared" si="3"/>
        <v>0</v>
      </c>
      <c r="J6" s="88">
        <f t="shared" si="4"/>
        <v>0</v>
      </c>
      <c r="K6" s="88">
        <f t="shared" si="5"/>
        <v>0</v>
      </c>
      <c r="L6" s="88">
        <f t="shared" si="6"/>
        <v>0</v>
      </c>
      <c r="AB6" s="27"/>
      <c r="AC6" s="161"/>
      <c r="AD6" s="162"/>
      <c r="AE6" s="163"/>
      <c r="AF6" s="131"/>
      <c r="AG6" s="132"/>
      <c r="AH6" s="133"/>
      <c r="AI6" s="27"/>
      <c r="AO6" s="88" t="str">
        <f>_xlfn.CONCAT(Réglages!$C$32," 2")</f>
        <v>Bleu 2</v>
      </c>
      <c r="AP6" s="88" t="str">
        <f>_xlfn.CONCAT(Réglages!$C$32," 1")</f>
        <v>Bleu 1</v>
      </c>
      <c r="AQ6" s="88" t="str">
        <f>_xlfn.CONCAT(Réglages!$C$31," 4")</f>
        <v>Rouge 4</v>
      </c>
      <c r="AR6" s="8"/>
      <c r="AY6" s="88">
        <v>1.3</v>
      </c>
    </row>
    <row r="7" spans="1:51" ht="35.1" customHeight="1" x14ac:dyDescent="0.25">
      <c r="AB7" s="27"/>
      <c r="AC7" s="164"/>
      <c r="AD7" s="165"/>
      <c r="AE7" s="166"/>
      <c r="AF7" s="131"/>
      <c r="AG7" s="132"/>
      <c r="AH7" s="133"/>
      <c r="AI7" s="27"/>
      <c r="AP7" s="88" t="str">
        <f>_xlfn.CONCAT(Réglages!$C$32," 2")</f>
        <v>Bleu 2</v>
      </c>
      <c r="AQ7" s="88" t="str">
        <f>_xlfn.CONCAT(Réglages!$C$32," 1")</f>
        <v>Bleu 1</v>
      </c>
      <c r="AY7" s="88">
        <v>1.4</v>
      </c>
    </row>
    <row r="8" spans="1:51" ht="13.5" customHeight="1" x14ac:dyDescent="0.25">
      <c r="AB8" s="27"/>
      <c r="AC8" s="28"/>
      <c r="AD8" s="28"/>
      <c r="AE8" s="28"/>
      <c r="AF8" s="28"/>
      <c r="AG8" s="28"/>
      <c r="AH8" s="28"/>
      <c r="AI8" s="27"/>
      <c r="AP8" s="88" t="str">
        <f>_xlfn.CONCAT(Réglages!$C$32," 3")</f>
        <v>Bleu 3</v>
      </c>
      <c r="AQ8" s="88" t="str">
        <f>_xlfn.CONCAT(Réglages!$C$32," 2")</f>
        <v>Bleu 2</v>
      </c>
      <c r="AY8" s="88">
        <v>1.5</v>
      </c>
    </row>
    <row r="9" spans="1:51" ht="2.25" customHeight="1" thickBot="1" x14ac:dyDescent="0.3">
      <c r="AB9" s="27"/>
      <c r="AC9" s="28"/>
      <c r="AD9" s="28"/>
      <c r="AE9" s="28"/>
      <c r="AF9" s="28"/>
      <c r="AG9" s="28"/>
      <c r="AH9" s="28"/>
      <c r="AI9" s="27"/>
      <c r="AL9" s="88" t="s">
        <v>19</v>
      </c>
      <c r="AM9" s="88" t="s">
        <v>24</v>
      </c>
      <c r="AO9" s="88" t="s">
        <v>20</v>
      </c>
      <c r="AP9" s="88" t="s">
        <v>21</v>
      </c>
      <c r="AQ9" s="88" t="str">
        <f>_xlfn.CONCAT(Réglages!$C$32," 3")</f>
        <v>Bleu 3</v>
      </c>
      <c r="AR9" s="88" t="s">
        <v>23</v>
      </c>
      <c r="AT9" s="88" t="s">
        <v>25</v>
      </c>
      <c r="AY9" s="88">
        <v>1.6</v>
      </c>
    </row>
    <row r="10" spans="1:51" ht="35.1" customHeight="1" thickTop="1" x14ac:dyDescent="0.25">
      <c r="AB10" s="27"/>
      <c r="AC10" s="152" t="str">
        <f>Réglages!C8</f>
        <v xml:space="preserve">Equipe observée </v>
      </c>
      <c r="AD10" s="153"/>
      <c r="AE10" s="153"/>
      <c r="AF10" s="153"/>
      <c r="AG10" s="153"/>
      <c r="AH10" s="154"/>
      <c r="AI10" s="27"/>
      <c r="AQ10" s="88" t="str">
        <f>_xlfn.CONCAT(Réglages!$C$32," 3")</f>
        <v>Bleu 3</v>
      </c>
      <c r="AY10" s="88">
        <v>1.7</v>
      </c>
    </row>
    <row r="11" spans="1:51" ht="35.1" customHeight="1" thickBot="1" x14ac:dyDescent="0.3">
      <c r="AB11" s="27"/>
      <c r="AC11" s="155"/>
      <c r="AD11" s="156"/>
      <c r="AE11" s="156"/>
      <c r="AF11" s="156"/>
      <c r="AG11" s="156"/>
      <c r="AH11" s="157"/>
      <c r="AI11" s="27"/>
      <c r="AL11" s="10" t="str">
        <f t="shared" ref="AL11:AL22" si="7">LEFT(AG16,1)</f>
        <v>0</v>
      </c>
      <c r="AM11" s="88">
        <f>VALUE(AL11)</f>
        <v>0</v>
      </c>
      <c r="AN11" s="88">
        <f>AM23</f>
        <v>0</v>
      </c>
      <c r="AO11" s="88">
        <f t="shared" ref="AO11:AO22" si="8">IF(RIGHT(AG16,1)="t",1,0)</f>
        <v>0</v>
      </c>
      <c r="AP11" s="88">
        <f>SUM(AO11:AO22)</f>
        <v>0</v>
      </c>
      <c r="AQ11" s="88" t="str">
        <f>_xlfn.CONCAT(Réglages!$C$32," 4")</f>
        <v>Bleu 4</v>
      </c>
      <c r="AR11" s="88">
        <v>0</v>
      </c>
      <c r="AT11" s="88">
        <f>AE33-AE34</f>
        <v>0</v>
      </c>
      <c r="AY11" s="88">
        <v>1.8</v>
      </c>
    </row>
    <row r="12" spans="1:51" ht="27" customHeight="1" thickTop="1" x14ac:dyDescent="0.3">
      <c r="AB12" s="27"/>
      <c r="AC12" s="26"/>
      <c r="AD12" s="26"/>
      <c r="AE12" s="26"/>
      <c r="AF12" s="26"/>
      <c r="AG12" s="26"/>
      <c r="AH12" s="26"/>
      <c r="AI12" s="27"/>
      <c r="AL12" s="10" t="str">
        <f t="shared" si="7"/>
        <v>0</v>
      </c>
      <c r="AM12" s="88">
        <f t="shared" ref="AM12:AM22" si="9">VALUE(AL12)</f>
        <v>0</v>
      </c>
      <c r="AO12" s="88">
        <f t="shared" si="8"/>
        <v>0</v>
      </c>
      <c r="AR12" s="88">
        <v>1</v>
      </c>
      <c r="AY12" s="88">
        <v>1.9</v>
      </c>
    </row>
    <row r="13" spans="1:51" ht="35.1" customHeight="1" x14ac:dyDescent="0.25">
      <c r="AB13" s="146" t="str">
        <f>Réglages!C9</f>
        <v>Observateurs : soyez bien attentifs, neutres et fiables !!!</v>
      </c>
      <c r="AC13" s="146"/>
      <c r="AD13" s="146"/>
      <c r="AE13" s="146"/>
      <c r="AF13" s="146"/>
      <c r="AG13" s="146"/>
      <c r="AH13" s="146"/>
      <c r="AI13" s="146"/>
      <c r="AL13" s="10" t="str">
        <f t="shared" si="7"/>
        <v>0</v>
      </c>
      <c r="AM13" s="88">
        <f t="shared" si="9"/>
        <v>0</v>
      </c>
      <c r="AO13" s="88">
        <f t="shared" si="8"/>
        <v>0</v>
      </c>
      <c r="AR13" s="88">
        <v>2</v>
      </c>
      <c r="AY13" s="88">
        <v>2</v>
      </c>
    </row>
    <row r="14" spans="1:51" ht="15.75" customHeight="1" thickBot="1" x14ac:dyDescent="0.35">
      <c r="AB14" s="27"/>
      <c r="AC14" s="28"/>
      <c r="AD14" s="26"/>
      <c r="AE14" s="26"/>
      <c r="AF14" s="26"/>
      <c r="AG14" s="26"/>
      <c r="AH14" s="28"/>
      <c r="AI14" s="27"/>
      <c r="AL14" s="10" t="str">
        <f t="shared" si="7"/>
        <v>0</v>
      </c>
      <c r="AM14" s="88">
        <f t="shared" si="9"/>
        <v>0</v>
      </c>
      <c r="AO14" s="88">
        <f t="shared" si="8"/>
        <v>0</v>
      </c>
      <c r="AR14" s="88">
        <v>3</v>
      </c>
      <c r="AY14" s="88">
        <v>2.1</v>
      </c>
    </row>
    <row r="15" spans="1:51" ht="44.25" customHeight="1" thickTop="1" x14ac:dyDescent="0.25">
      <c r="AB15" s="27"/>
      <c r="AC15" s="28"/>
      <c r="AD15" s="29" t="str">
        <f>Réglages!C11</f>
        <v xml:space="preserve">Points </v>
      </c>
      <c r="AE15" s="30" t="str">
        <f>Réglages!C12</f>
        <v>Jokers</v>
      </c>
      <c r="AF15" s="30" t="str">
        <f>Réglages!C13</f>
        <v>Possessions</v>
      </c>
      <c r="AG15" s="31" t="str">
        <f>Réglages!E6</f>
        <v xml:space="preserve">Zones Franchies </v>
      </c>
      <c r="AH15" s="28"/>
      <c r="AI15" s="27"/>
      <c r="AL15" s="10" t="str">
        <f t="shared" si="7"/>
        <v>0</v>
      </c>
      <c r="AM15" s="88">
        <f t="shared" si="9"/>
        <v>0</v>
      </c>
      <c r="AO15" s="88">
        <f t="shared" si="8"/>
        <v>0</v>
      </c>
      <c r="AR15" s="88">
        <v>4</v>
      </c>
      <c r="AY15" s="88">
        <v>2.2000000000000002</v>
      </c>
    </row>
    <row r="16" spans="1:51" ht="35.1" customHeight="1" x14ac:dyDescent="0.25">
      <c r="AB16" s="27"/>
      <c r="AC16" s="28"/>
      <c r="AD16" s="32" t="str">
        <f t="shared" ref="AD16:AD27" si="10">IF(AO11=1,1,"…")</f>
        <v>…</v>
      </c>
      <c r="AE16" s="89" t="s">
        <v>18</v>
      </c>
      <c r="AF16" s="34">
        <v>1</v>
      </c>
      <c r="AG16" s="90">
        <v>0</v>
      </c>
      <c r="AH16" s="28"/>
      <c r="AI16" s="27"/>
      <c r="AL16" s="10" t="str">
        <f t="shared" si="7"/>
        <v>0</v>
      </c>
      <c r="AM16" s="88">
        <f t="shared" si="9"/>
        <v>0</v>
      </c>
      <c r="AO16" s="88">
        <f t="shared" si="8"/>
        <v>0</v>
      </c>
      <c r="AR16" s="88">
        <v>5</v>
      </c>
      <c r="AY16" s="88">
        <v>2.2999999999999998</v>
      </c>
    </row>
    <row r="17" spans="28:51" ht="35.1" customHeight="1" x14ac:dyDescent="0.25">
      <c r="AB17" s="27"/>
      <c r="AC17" s="28"/>
      <c r="AD17" s="32" t="str">
        <f t="shared" si="10"/>
        <v>…</v>
      </c>
      <c r="AE17" s="89" t="s">
        <v>18</v>
      </c>
      <c r="AF17" s="34">
        <v>2</v>
      </c>
      <c r="AG17" s="90">
        <v>0</v>
      </c>
      <c r="AH17" s="28"/>
      <c r="AI17" s="27"/>
      <c r="AL17" s="10" t="str">
        <f t="shared" si="7"/>
        <v>0</v>
      </c>
      <c r="AM17" s="88">
        <f t="shared" si="9"/>
        <v>0</v>
      </c>
      <c r="AO17" s="88">
        <f t="shared" si="8"/>
        <v>0</v>
      </c>
      <c r="AR17" s="88">
        <v>6</v>
      </c>
      <c r="AY17" s="88">
        <v>2.4</v>
      </c>
    </row>
    <row r="18" spans="28:51" ht="35.1" customHeight="1" x14ac:dyDescent="0.25">
      <c r="AB18" s="27"/>
      <c r="AC18" s="28"/>
      <c r="AD18" s="32" t="str">
        <f t="shared" si="10"/>
        <v>…</v>
      </c>
      <c r="AE18" s="89" t="s">
        <v>18</v>
      </c>
      <c r="AF18" s="34">
        <v>3</v>
      </c>
      <c r="AG18" s="90">
        <v>0</v>
      </c>
      <c r="AH18" s="28"/>
      <c r="AI18" s="27"/>
      <c r="AL18" s="10" t="str">
        <f t="shared" si="7"/>
        <v>0</v>
      </c>
      <c r="AM18" s="88">
        <f t="shared" si="9"/>
        <v>0</v>
      </c>
      <c r="AO18" s="88">
        <f t="shared" si="8"/>
        <v>0</v>
      </c>
      <c r="AR18" s="88">
        <v>7</v>
      </c>
      <c r="AY18" s="88">
        <v>2.5</v>
      </c>
    </row>
    <row r="19" spans="28:51" ht="35.1" customHeight="1" x14ac:dyDescent="0.25">
      <c r="AB19" s="27"/>
      <c r="AC19" s="28"/>
      <c r="AD19" s="32" t="str">
        <f t="shared" si="10"/>
        <v>…</v>
      </c>
      <c r="AE19" s="89" t="s">
        <v>18</v>
      </c>
      <c r="AF19" s="34">
        <v>4</v>
      </c>
      <c r="AG19" s="90">
        <v>0</v>
      </c>
      <c r="AH19" s="28"/>
      <c r="AI19" s="27"/>
      <c r="AL19" s="10" t="str">
        <f t="shared" si="7"/>
        <v>0</v>
      </c>
      <c r="AM19" s="88">
        <f t="shared" si="9"/>
        <v>0</v>
      </c>
      <c r="AO19" s="88">
        <f t="shared" si="8"/>
        <v>0</v>
      </c>
      <c r="AR19" s="88">
        <v>8</v>
      </c>
      <c r="AY19" s="88">
        <v>2.6</v>
      </c>
    </row>
    <row r="20" spans="28:51" ht="35.1" customHeight="1" x14ac:dyDescent="0.25">
      <c r="AB20" s="27"/>
      <c r="AC20" s="28"/>
      <c r="AD20" s="32" t="str">
        <f t="shared" si="10"/>
        <v>…</v>
      </c>
      <c r="AE20" s="89" t="s">
        <v>18</v>
      </c>
      <c r="AF20" s="34">
        <v>5</v>
      </c>
      <c r="AG20" s="90">
        <v>0</v>
      </c>
      <c r="AH20" s="28"/>
      <c r="AI20" s="27"/>
      <c r="AL20" s="10" t="str">
        <f t="shared" si="7"/>
        <v>0</v>
      </c>
      <c r="AM20" s="88">
        <f t="shared" si="9"/>
        <v>0</v>
      </c>
      <c r="AO20" s="88">
        <f t="shared" si="8"/>
        <v>0</v>
      </c>
      <c r="AR20" s="88">
        <v>9</v>
      </c>
      <c r="AY20" s="88">
        <v>2.7</v>
      </c>
    </row>
    <row r="21" spans="28:51" ht="35.1" customHeight="1" x14ac:dyDescent="0.25">
      <c r="AB21" s="27"/>
      <c r="AC21" s="28"/>
      <c r="AD21" s="32" t="str">
        <f t="shared" si="10"/>
        <v>…</v>
      </c>
      <c r="AE21" s="89" t="s">
        <v>18</v>
      </c>
      <c r="AF21" s="34">
        <v>6</v>
      </c>
      <c r="AG21" s="90">
        <v>0</v>
      </c>
      <c r="AH21" s="28"/>
      <c r="AI21" s="27"/>
      <c r="AL21" s="10" t="str">
        <f t="shared" si="7"/>
        <v>0</v>
      </c>
      <c r="AM21" s="88">
        <f t="shared" si="9"/>
        <v>0</v>
      </c>
      <c r="AO21" s="88">
        <f t="shared" si="8"/>
        <v>0</v>
      </c>
      <c r="AR21" s="88">
        <v>10</v>
      </c>
      <c r="AY21" s="88">
        <v>2.8</v>
      </c>
    </row>
    <row r="22" spans="28:51" ht="35.1" customHeight="1" x14ac:dyDescent="0.25">
      <c r="AB22" s="27"/>
      <c r="AC22" s="28"/>
      <c r="AD22" s="32" t="str">
        <f t="shared" si="10"/>
        <v>…</v>
      </c>
      <c r="AE22" s="89" t="s">
        <v>18</v>
      </c>
      <c r="AF22" s="34">
        <v>7</v>
      </c>
      <c r="AG22" s="90">
        <v>0</v>
      </c>
      <c r="AH22" s="28"/>
      <c r="AI22" s="27"/>
      <c r="AL22" s="10" t="str">
        <f t="shared" si="7"/>
        <v>0</v>
      </c>
      <c r="AM22" s="88">
        <f t="shared" si="9"/>
        <v>0</v>
      </c>
      <c r="AO22" s="88">
        <f t="shared" si="8"/>
        <v>0</v>
      </c>
      <c r="AR22" s="88">
        <v>11</v>
      </c>
      <c r="AY22" s="88">
        <v>2.9</v>
      </c>
    </row>
    <row r="23" spans="28:51" ht="35.1" customHeight="1" x14ac:dyDescent="0.25">
      <c r="AB23" s="27"/>
      <c r="AC23" s="28"/>
      <c r="AD23" s="32" t="str">
        <f t="shared" si="10"/>
        <v>…</v>
      </c>
      <c r="AE23" s="89" t="s">
        <v>18</v>
      </c>
      <c r="AF23" s="34">
        <v>8</v>
      </c>
      <c r="AG23" s="90">
        <v>0</v>
      </c>
      <c r="AH23" s="28"/>
      <c r="AI23" s="27"/>
      <c r="AL23" s="10">
        <f>SUM(AL11,AL12,AL13,AL14,AL15,AL16,AL17,AL18,AL19,AL20,AL21,AL22)</f>
        <v>0</v>
      </c>
      <c r="AM23" s="88">
        <f>SUM(AM11:AM22)</f>
        <v>0</v>
      </c>
      <c r="AR23" s="88">
        <v>12</v>
      </c>
      <c r="AY23" s="88">
        <v>3</v>
      </c>
    </row>
    <row r="24" spans="28:51" ht="35.1" customHeight="1" x14ac:dyDescent="0.25">
      <c r="AB24" s="27"/>
      <c r="AC24" s="28"/>
      <c r="AD24" s="32" t="str">
        <f t="shared" si="10"/>
        <v>…</v>
      </c>
      <c r="AE24" s="89" t="s">
        <v>18</v>
      </c>
      <c r="AF24" s="34">
        <v>9</v>
      </c>
      <c r="AG24" s="90">
        <v>0</v>
      </c>
      <c r="AH24" s="28"/>
      <c r="AI24" s="27"/>
      <c r="AO24" s="73">
        <f>Réglages!C26</f>
        <v>3</v>
      </c>
      <c r="AP24" s="88" t="s">
        <v>109</v>
      </c>
      <c r="AQ24" s="88" t="s">
        <v>110</v>
      </c>
      <c r="AR24" s="88" t="s">
        <v>111</v>
      </c>
      <c r="AS24" s="88" t="s">
        <v>112</v>
      </c>
      <c r="AY24" s="88">
        <v>3.1</v>
      </c>
    </row>
    <row r="25" spans="28:51" ht="35.1" customHeight="1" x14ac:dyDescent="0.25">
      <c r="AB25" s="27"/>
      <c r="AC25" s="28"/>
      <c r="AD25" s="32" t="str">
        <f t="shared" si="10"/>
        <v>…</v>
      </c>
      <c r="AE25" s="89" t="s">
        <v>18</v>
      </c>
      <c r="AF25" s="34">
        <v>10</v>
      </c>
      <c r="AG25" s="90">
        <v>0</v>
      </c>
      <c r="AH25" s="28"/>
      <c r="AI25" s="27"/>
      <c r="AP25" s="70">
        <v>0</v>
      </c>
      <c r="AQ25" s="70">
        <v>0</v>
      </c>
      <c r="AR25" s="70">
        <v>0</v>
      </c>
      <c r="AS25" s="70">
        <v>0</v>
      </c>
      <c r="AY25" s="88">
        <v>3.2</v>
      </c>
    </row>
    <row r="26" spans="28:51" ht="35.1" customHeight="1" x14ac:dyDescent="0.25">
      <c r="AB26" s="27"/>
      <c r="AC26" s="28"/>
      <c r="AD26" s="32" t="str">
        <f t="shared" si="10"/>
        <v>…</v>
      </c>
      <c r="AE26" s="89" t="s">
        <v>18</v>
      </c>
      <c r="AF26" s="34">
        <v>11</v>
      </c>
      <c r="AG26" s="90">
        <v>0</v>
      </c>
      <c r="AH26" s="28"/>
      <c r="AI26" s="27"/>
      <c r="AP26" s="70">
        <v>1</v>
      </c>
      <c r="AQ26" s="70">
        <v>1</v>
      </c>
      <c r="AR26" s="70">
        <v>1</v>
      </c>
      <c r="AS26" s="70">
        <v>1</v>
      </c>
      <c r="AY26" s="88">
        <v>3.3</v>
      </c>
    </row>
    <row r="27" spans="28:51" ht="35.1" customHeight="1" thickBot="1" x14ac:dyDescent="0.3">
      <c r="AB27" s="27"/>
      <c r="AC27" s="28"/>
      <c r="AD27" s="36" t="str">
        <f t="shared" si="10"/>
        <v>…</v>
      </c>
      <c r="AE27" s="37" t="s">
        <v>18</v>
      </c>
      <c r="AF27" s="38">
        <v>12</v>
      </c>
      <c r="AG27" s="90">
        <v>0</v>
      </c>
      <c r="AH27" s="28"/>
      <c r="AI27" s="27"/>
      <c r="AP27" s="70" t="s">
        <v>9</v>
      </c>
      <c r="AQ27" s="70" t="s">
        <v>9</v>
      </c>
      <c r="AR27" s="70" t="s">
        <v>9</v>
      </c>
      <c r="AS27" s="70" t="s">
        <v>9</v>
      </c>
      <c r="AY27" s="88">
        <v>3.4</v>
      </c>
    </row>
    <row r="28" spans="28:51" ht="48" customHeight="1" thickTop="1" thickBot="1" x14ac:dyDescent="0.3">
      <c r="AB28" s="27"/>
      <c r="AC28" s="28"/>
      <c r="AD28" s="39" t="str">
        <f>Réglages!E7</f>
        <v>Jokers &gt;&gt;</v>
      </c>
      <c r="AE28" s="40">
        <f>COUNTIF(AE16:AE27,"Ok")</f>
        <v>0</v>
      </c>
      <c r="AF28" s="39" t="str">
        <f>Réglages!E8</f>
        <v>Total zones franchies &gt;&gt;</v>
      </c>
      <c r="AG28" s="41">
        <f>AM23</f>
        <v>0</v>
      </c>
      <c r="AH28" s="28"/>
      <c r="AI28" s="27"/>
      <c r="AP28" s="70">
        <v>2</v>
      </c>
      <c r="AQ28" s="70">
        <v>2</v>
      </c>
      <c r="AR28" s="70">
        <v>2</v>
      </c>
      <c r="AS28" s="70">
        <v>2</v>
      </c>
      <c r="AY28" s="88">
        <v>3.5</v>
      </c>
    </row>
    <row r="29" spans="28:51" ht="11.25" customHeight="1" x14ac:dyDescent="0.25">
      <c r="AB29" s="27"/>
      <c r="AC29" s="28"/>
      <c r="AD29" s="28"/>
      <c r="AE29" s="28"/>
      <c r="AF29" s="28"/>
      <c r="AG29" s="28"/>
      <c r="AH29" s="28"/>
      <c r="AI29" s="27"/>
      <c r="AP29" s="70" t="s">
        <v>10</v>
      </c>
      <c r="AQ29" s="70" t="s">
        <v>10</v>
      </c>
      <c r="AR29" s="70" t="s">
        <v>10</v>
      </c>
      <c r="AS29" s="70" t="s">
        <v>10</v>
      </c>
      <c r="AY29" s="88">
        <v>3.6</v>
      </c>
    </row>
    <row r="30" spans="28:51" ht="15" hidden="1" customHeight="1" x14ac:dyDescent="0.25">
      <c r="AB30" s="27"/>
      <c r="AC30" s="28"/>
      <c r="AD30" s="28"/>
      <c r="AE30" s="28"/>
      <c r="AF30" s="28"/>
      <c r="AG30" s="28"/>
      <c r="AH30" s="28"/>
      <c r="AI30" s="27"/>
      <c r="AL30" s="88">
        <f>AG34</f>
        <v>2</v>
      </c>
      <c r="AM30" s="88">
        <f>VALUE(AL30)</f>
        <v>2</v>
      </c>
      <c r="AP30" s="70" t="s">
        <v>11</v>
      </c>
      <c r="AQ30" s="70">
        <v>3</v>
      </c>
      <c r="AR30" s="70">
        <v>3</v>
      </c>
      <c r="AS30" s="70">
        <v>3</v>
      </c>
      <c r="AY30" s="88">
        <v>3.7</v>
      </c>
    </row>
    <row r="31" spans="28:51" ht="15" hidden="1" customHeight="1" x14ac:dyDescent="0.25">
      <c r="AB31" s="27"/>
      <c r="AC31" s="28"/>
      <c r="AD31" s="28"/>
      <c r="AE31" s="28"/>
      <c r="AF31" s="28"/>
      <c r="AG31" s="28"/>
      <c r="AH31" s="28"/>
      <c r="AI31" s="27"/>
      <c r="AQ31" s="70" t="s">
        <v>11</v>
      </c>
      <c r="AR31" s="70" t="s">
        <v>11</v>
      </c>
      <c r="AS31" s="70" t="s">
        <v>11</v>
      </c>
      <c r="AY31" s="88">
        <v>3.8</v>
      </c>
    </row>
    <row r="32" spans="28:51" ht="15" customHeight="1" thickBot="1" x14ac:dyDescent="0.3">
      <c r="AB32" s="27"/>
      <c r="AC32" s="28"/>
      <c r="AD32" s="28"/>
      <c r="AE32" s="28"/>
      <c r="AF32" s="28"/>
      <c r="AG32" s="28"/>
      <c r="AH32" s="28"/>
      <c r="AI32" s="27"/>
      <c r="AP32" s="70"/>
      <c r="AQ32" s="70" t="s">
        <v>12</v>
      </c>
      <c r="AR32" s="70">
        <v>4</v>
      </c>
      <c r="AS32" s="70">
        <v>4</v>
      </c>
      <c r="AY32" s="88">
        <v>3.9</v>
      </c>
    </row>
    <row r="33" spans="28:51" ht="45" customHeight="1" thickTop="1" thickBot="1" x14ac:dyDescent="0.3">
      <c r="AB33" s="27"/>
      <c r="AC33" s="167" t="str">
        <f>Réglages!E9</f>
        <v>Total des points marqués par l'équipe observée  &gt;&gt;</v>
      </c>
      <c r="AD33" s="168"/>
      <c r="AE33" s="42">
        <f>SUM(AD16:AD27)</f>
        <v>0</v>
      </c>
      <c r="AF33" s="43" t="str">
        <f>Réglages!E11</f>
        <v>Distance totale  franchie &gt;&gt;</v>
      </c>
      <c r="AG33" s="44">
        <f>AG28*Réglages!E26</f>
        <v>0</v>
      </c>
      <c r="AH33" s="45" t="s">
        <v>27</v>
      </c>
      <c r="AI33" s="27"/>
      <c r="AP33" s="70"/>
      <c r="AQ33" s="70"/>
      <c r="AR33" s="70" t="s">
        <v>12</v>
      </c>
      <c r="AS33" s="70" t="s">
        <v>12</v>
      </c>
      <c r="AY33" s="88">
        <v>4</v>
      </c>
    </row>
    <row r="34" spans="28:51" ht="45" customHeight="1" thickBot="1" x14ac:dyDescent="0.3">
      <c r="AB34" s="27"/>
      <c r="AC34" s="169" t="str">
        <f>Réglages!E12</f>
        <v>Total des points marqués par l'équipe adverse  &gt;&gt;</v>
      </c>
      <c r="AD34" s="170"/>
      <c r="AE34" s="46">
        <v>0</v>
      </c>
      <c r="AF34" s="47" t="str">
        <f>Réglages!G6</f>
        <v xml:space="preserve">Score  match &gt;&gt;  </v>
      </c>
      <c r="AG34" s="48">
        <f>IF(AT11=0,Réglages!H27,IF(AT11&lt;0,Réglages!H28,IF(AT11&gt;0,Réglages!H26)))</f>
        <v>2</v>
      </c>
      <c r="AH34" s="49" t="str">
        <f>IF(AM30=Réglages!H28,Réglages!G28,IF(AM30=Réglages!H27,Réglages!G27,Réglages!G26))</f>
        <v>Egalité</v>
      </c>
      <c r="AI34" s="27"/>
      <c r="AP34" s="70"/>
      <c r="AQ34" s="70"/>
      <c r="AR34" s="70" t="s">
        <v>13</v>
      </c>
      <c r="AS34" s="70">
        <v>5</v>
      </c>
    </row>
    <row r="35" spans="28:51" ht="21.75" customHeight="1" thickTop="1" x14ac:dyDescent="0.25">
      <c r="AB35" s="27"/>
      <c r="AC35" s="28"/>
      <c r="AD35" s="28"/>
      <c r="AE35" s="28"/>
      <c r="AF35" s="28"/>
      <c r="AG35" s="28"/>
      <c r="AH35" s="28"/>
      <c r="AI35" s="27"/>
      <c r="AP35" s="70"/>
      <c r="AQ35" s="70"/>
      <c r="AS35" s="70" t="s">
        <v>13</v>
      </c>
    </row>
    <row r="36" spans="28:51" ht="99" customHeight="1" x14ac:dyDescent="0.25">
      <c r="AB36" s="27"/>
      <c r="AC36" s="28"/>
      <c r="AD36" s="28"/>
      <c r="AE36" s="28"/>
      <c r="AF36" s="28"/>
      <c r="AG36" s="28"/>
      <c r="AH36" s="28"/>
      <c r="AI36" s="27"/>
      <c r="AP36" s="70"/>
      <c r="AS36" s="70" t="s">
        <v>14</v>
      </c>
    </row>
    <row r="37" spans="28:51" ht="35.1" customHeight="1" x14ac:dyDescent="0.25">
      <c r="AB37" s="147" t="s">
        <v>26</v>
      </c>
      <c r="AC37" s="147"/>
      <c r="AD37" s="147"/>
      <c r="AE37" s="147"/>
      <c r="AF37" s="147"/>
      <c r="AG37" s="147"/>
      <c r="AH37" s="147"/>
      <c r="AI37" s="147"/>
      <c r="AP37" s="70"/>
      <c r="AQ37" s="70"/>
    </row>
    <row r="38" spans="28:51" ht="16.5" customHeight="1" thickBot="1" x14ac:dyDescent="0.35">
      <c r="AB38" s="27"/>
      <c r="AC38" s="28"/>
      <c r="AD38" s="26"/>
      <c r="AE38" s="26"/>
      <c r="AF38" s="26"/>
      <c r="AG38" s="26"/>
      <c r="AH38" s="28"/>
      <c r="AI38" s="27"/>
      <c r="AP38" s="70"/>
      <c r="AQ38" s="70"/>
    </row>
    <row r="39" spans="28:51" ht="35.1" hidden="1" customHeight="1" thickTop="1" x14ac:dyDescent="0.25">
      <c r="AB39" s="27"/>
      <c r="AC39" s="28"/>
      <c r="AD39" s="124">
        <f>Réglages!G8</f>
        <v>0</v>
      </c>
      <c r="AE39" s="125"/>
      <c r="AF39" s="128"/>
      <c r="AG39" s="129"/>
      <c r="AH39" s="81" t="s">
        <v>126</v>
      </c>
      <c r="AI39" s="27"/>
      <c r="AP39" s="70"/>
      <c r="AQ39" s="70"/>
      <c r="AR39" s="70"/>
    </row>
    <row r="40" spans="28:51" ht="35.1" customHeight="1" thickTop="1" thickBot="1" x14ac:dyDescent="0.3">
      <c r="AB40" s="27"/>
      <c r="AC40" s="28"/>
      <c r="AD40" s="126" t="str">
        <f>Réglages!G9</f>
        <v>Notre score " fairplay "</v>
      </c>
      <c r="AE40" s="127"/>
      <c r="AF40" s="127" t="str">
        <f>IFERROR(AP43," ")</f>
        <v xml:space="preserve"> </v>
      </c>
      <c r="AG40" s="130"/>
      <c r="AH40" s="28"/>
      <c r="AI40" s="27"/>
      <c r="AP40" s="70"/>
      <c r="AQ40" s="70"/>
      <c r="AR40" s="70"/>
    </row>
    <row r="41" spans="28:51" ht="14.25" customHeight="1" thickTop="1" thickBot="1" x14ac:dyDescent="0.3">
      <c r="AB41" s="27"/>
      <c r="AC41" s="28"/>
      <c r="AD41" s="28"/>
      <c r="AE41" s="28"/>
      <c r="AF41" s="28"/>
      <c r="AG41" s="28"/>
      <c r="AH41" s="28"/>
      <c r="AI41" s="27"/>
    </row>
    <row r="42" spans="28:51" ht="48" customHeight="1" thickBot="1" x14ac:dyDescent="0.3">
      <c r="AB42" s="27"/>
      <c r="AC42" s="139" t="str">
        <f>Réglages!G10</f>
        <v>Nos adversaires remplissent collectivement le tableau ci-dessous !!!</v>
      </c>
      <c r="AD42" s="140"/>
      <c r="AE42" s="140"/>
      <c r="AF42" s="140"/>
      <c r="AG42" s="140"/>
      <c r="AH42" s="141"/>
      <c r="AI42" s="27"/>
      <c r="AR42" s="52" t="s">
        <v>40</v>
      </c>
      <c r="AS42" s="52"/>
      <c r="AT42" s="88" t="s">
        <v>42</v>
      </c>
    </row>
    <row r="43" spans="28:51" ht="48" customHeight="1" x14ac:dyDescent="0.25">
      <c r="AB43" s="27"/>
      <c r="AC43" s="136" t="str">
        <f>Réglages!G12</f>
        <v>Noms et prénoms des joueurs de cette équipe</v>
      </c>
      <c r="AD43" s="137"/>
      <c r="AE43" s="137"/>
      <c r="AF43" s="137"/>
      <c r="AG43" s="137" t="str">
        <f>Réglages!G13</f>
        <v>Esprit du jeu, " fairplay "</v>
      </c>
      <c r="AH43" s="138"/>
      <c r="AI43" s="27"/>
      <c r="AM43" s="88" t="str">
        <f>RIGHT(AG44,1)</f>
        <v/>
      </c>
      <c r="AN43" s="88" t="e">
        <f>VALUE(AM43)</f>
        <v>#VALUE!</v>
      </c>
      <c r="AO43" s="88" t="str">
        <f t="shared" ref="AO43:AO46" si="11">IF(ISERROR(AN43)," ",AN43)</f>
        <v xml:space="preserve"> </v>
      </c>
      <c r="AP43" s="88" t="e">
        <f>ROUND(AVERAGE(AO43:AO47),1)</f>
        <v>#DIV/0!</v>
      </c>
      <c r="AR43" s="88">
        <f>AC44</f>
        <v>0</v>
      </c>
      <c r="AS43" s="88" t="e">
        <f>AO43-$AF$39</f>
        <v>#VALUE!</v>
      </c>
      <c r="AT43" s="88" t="str">
        <f>AO43</f>
        <v xml:space="preserve"> </v>
      </c>
    </row>
    <row r="44" spans="28:51" ht="35.1" customHeight="1" x14ac:dyDescent="0.25">
      <c r="AB44" s="27"/>
      <c r="AC44" s="131"/>
      <c r="AD44" s="132"/>
      <c r="AE44" s="132"/>
      <c r="AF44" s="133"/>
      <c r="AG44" s="134"/>
      <c r="AH44" s="135"/>
      <c r="AI44" s="27"/>
      <c r="AM44" s="88" t="str">
        <f>RIGHT(AG45,1)</f>
        <v/>
      </c>
      <c r="AN44" s="88" t="e">
        <f t="shared" ref="AN44:AN46" si="12">VALUE(AM44)</f>
        <v>#VALUE!</v>
      </c>
      <c r="AO44" s="88" t="str">
        <f t="shared" si="11"/>
        <v xml:space="preserve"> </v>
      </c>
      <c r="AR44" s="88">
        <f>AC45</f>
        <v>0</v>
      </c>
      <c r="AS44" s="88" t="e">
        <f t="shared" ref="AS44:AS47" si="13">AO44-$AF$39</f>
        <v>#VALUE!</v>
      </c>
      <c r="AT44" s="88" t="str">
        <f t="shared" ref="AT44:AT47" si="14">AO44</f>
        <v xml:space="preserve"> </v>
      </c>
    </row>
    <row r="45" spans="28:51" ht="35.1" customHeight="1" x14ac:dyDescent="0.25">
      <c r="AB45" s="27"/>
      <c r="AC45" s="131"/>
      <c r="AD45" s="132"/>
      <c r="AE45" s="132"/>
      <c r="AF45" s="133"/>
      <c r="AG45" s="134"/>
      <c r="AH45" s="135"/>
      <c r="AI45" s="27"/>
      <c r="AM45" s="88" t="str">
        <f>RIGHT(AG46,1)</f>
        <v/>
      </c>
      <c r="AN45" s="88" t="e">
        <f t="shared" si="12"/>
        <v>#VALUE!</v>
      </c>
      <c r="AO45" s="88" t="str">
        <f t="shared" si="11"/>
        <v xml:space="preserve"> </v>
      </c>
      <c r="AR45" s="88">
        <f>AC46</f>
        <v>0</v>
      </c>
      <c r="AS45" s="88" t="e">
        <f t="shared" si="13"/>
        <v>#VALUE!</v>
      </c>
      <c r="AT45" s="88" t="str">
        <f t="shared" si="14"/>
        <v xml:space="preserve"> </v>
      </c>
    </row>
    <row r="46" spans="28:51" ht="35.1" customHeight="1" x14ac:dyDescent="0.25">
      <c r="AB46" s="27"/>
      <c r="AC46" s="131"/>
      <c r="AD46" s="132"/>
      <c r="AE46" s="132"/>
      <c r="AF46" s="133"/>
      <c r="AG46" s="134"/>
      <c r="AH46" s="135"/>
      <c r="AI46" s="27"/>
      <c r="AM46" s="88" t="str">
        <f>RIGHT(AG47,1)</f>
        <v/>
      </c>
      <c r="AN46" s="88" t="e">
        <f t="shared" si="12"/>
        <v>#VALUE!</v>
      </c>
      <c r="AO46" s="88" t="str">
        <f t="shared" si="11"/>
        <v xml:space="preserve"> </v>
      </c>
      <c r="AR46" s="88">
        <f>AC47</f>
        <v>0</v>
      </c>
      <c r="AS46" s="88" t="e">
        <f t="shared" si="13"/>
        <v>#VALUE!</v>
      </c>
      <c r="AT46" s="88" t="str">
        <f t="shared" si="14"/>
        <v xml:space="preserve"> </v>
      </c>
    </row>
    <row r="47" spans="28:51" ht="35.1" customHeight="1" x14ac:dyDescent="0.25">
      <c r="AB47" s="27"/>
      <c r="AC47" s="131"/>
      <c r="AD47" s="132"/>
      <c r="AE47" s="132"/>
      <c r="AF47" s="133"/>
      <c r="AG47" s="134"/>
      <c r="AH47" s="135"/>
      <c r="AI47" s="27"/>
      <c r="AM47" s="88" t="str">
        <f>RIGHT(AG48,1)</f>
        <v/>
      </c>
      <c r="AN47" s="88" t="e">
        <f>VALUE(AM47)</f>
        <v>#VALUE!</v>
      </c>
      <c r="AO47" s="88" t="str">
        <f>IF(ISERROR(AN47)," ",AN47)</f>
        <v xml:space="preserve"> </v>
      </c>
      <c r="AR47" s="88">
        <f>AC48</f>
        <v>0</v>
      </c>
      <c r="AS47" s="88" t="e">
        <f t="shared" si="13"/>
        <v>#VALUE!</v>
      </c>
      <c r="AT47" s="88" t="str">
        <f t="shared" si="14"/>
        <v xml:space="preserve"> </v>
      </c>
    </row>
    <row r="48" spans="28:51" ht="35.1" customHeight="1" x14ac:dyDescent="0.25">
      <c r="AB48" s="27"/>
      <c r="AC48" s="131"/>
      <c r="AD48" s="132"/>
      <c r="AE48" s="132"/>
      <c r="AF48" s="133"/>
      <c r="AG48" s="134"/>
      <c r="AH48" s="135"/>
      <c r="AI48" s="27"/>
      <c r="AN48" s="88" t="e">
        <f>AVERAGE(AN43:AN47)</f>
        <v>#VALUE!</v>
      </c>
      <c r="AO48" s="88" t="str">
        <f>IF(ISERROR(AN48)," ",AN48)</f>
        <v xml:space="preserve"> </v>
      </c>
    </row>
    <row r="49" spans="28:35" ht="17.25" customHeight="1" thickBot="1" x14ac:dyDescent="0.3">
      <c r="AB49" s="27"/>
      <c r="AC49" s="28"/>
      <c r="AD49" s="28"/>
      <c r="AE49" s="28"/>
      <c r="AF49" s="28"/>
      <c r="AG49" s="50"/>
      <c r="AH49" s="28"/>
      <c r="AI49" s="27"/>
    </row>
    <row r="50" spans="28:35" ht="39.950000000000003" customHeight="1" thickBot="1" x14ac:dyDescent="0.3">
      <c r="AB50" s="27"/>
      <c r="AC50" s="51" t="str">
        <f>Réglages!C19</f>
        <v>Niveau 4</v>
      </c>
      <c r="AD50" s="142" t="str">
        <f>Réglages!D19</f>
        <v>Ce joueur a fait peuve d'un esprit constructif et positif que ce soit au sein de son équipe ou contre nous. Il fait vivre et respecter les lois du Jeu</v>
      </c>
      <c r="AE50" s="142"/>
      <c r="AF50" s="142"/>
      <c r="AG50" s="142"/>
      <c r="AH50" s="143"/>
      <c r="AI50" s="27"/>
    </row>
    <row r="51" spans="28:35" ht="39.950000000000003" customHeight="1" thickBot="1" x14ac:dyDescent="0.3">
      <c r="AB51" s="27"/>
      <c r="AC51" s="51" t="str">
        <f>Réglages!C20</f>
        <v>Niveau 3</v>
      </c>
      <c r="AD51" s="142" t="str">
        <f>Réglages!D20</f>
        <v>Ce joueur compte systématiquement et sais reconnaitre, appeler une faute de son adversaire direct</v>
      </c>
      <c r="AE51" s="142"/>
      <c r="AF51" s="142"/>
      <c r="AG51" s="142"/>
      <c r="AH51" s="143"/>
      <c r="AI51" s="27"/>
    </row>
    <row r="52" spans="28:35" ht="39.950000000000003" customHeight="1" thickBot="1" x14ac:dyDescent="0.3">
      <c r="AB52" s="27"/>
      <c r="AC52" s="51" t="str">
        <f>Réglages!C21</f>
        <v>Niveau 2</v>
      </c>
      <c r="AD52" s="142" t="str">
        <f>Réglages!D21</f>
        <v>Ce joueur  n’appelle quasiment jamais de faute même évidente ou, ne maîtrise ni ne semble connaitre toutes des lois du Jeu</v>
      </c>
      <c r="AE52" s="142"/>
      <c r="AF52" s="142"/>
      <c r="AG52" s="142"/>
      <c r="AH52" s="143"/>
      <c r="AI52" s="27"/>
    </row>
    <row r="53" spans="28:35" ht="39.950000000000003" customHeight="1" x14ac:dyDescent="0.25">
      <c r="AB53" s="27"/>
      <c r="AC53" s="51" t="str">
        <f>Réglages!C22</f>
        <v>Niveau 1</v>
      </c>
      <c r="AD53" s="142" t="str">
        <f>Réglages!D22</f>
        <v>Ce joueur conteste souvent, ou parle beaucoup, ou commente le jeu et decisions, ou encore ….</v>
      </c>
      <c r="AE53" s="142"/>
      <c r="AF53" s="142"/>
      <c r="AG53" s="142"/>
      <c r="AH53" s="143"/>
      <c r="AI53" s="27"/>
    </row>
    <row r="54" spans="28:35" x14ac:dyDescent="0.3">
      <c r="AB54" s="27"/>
      <c r="AC54" s="26"/>
      <c r="AD54" s="26"/>
      <c r="AE54" s="26"/>
      <c r="AF54" s="26"/>
      <c r="AG54" s="26"/>
      <c r="AH54" s="26"/>
      <c r="AI54" s="27"/>
    </row>
    <row r="55" spans="28:35" x14ac:dyDescent="0.3">
      <c r="AB55" s="27"/>
      <c r="AC55" s="26"/>
      <c r="AD55" s="26"/>
      <c r="AE55" s="26"/>
      <c r="AF55" s="26"/>
      <c r="AG55" s="26"/>
      <c r="AH55" s="26"/>
      <c r="AI55" s="27"/>
    </row>
    <row r="56" spans="28:35" ht="3" customHeight="1" x14ac:dyDescent="0.3">
      <c r="AB56" s="27"/>
      <c r="AC56" s="26"/>
      <c r="AD56" s="26"/>
      <c r="AE56" s="26"/>
      <c r="AF56" s="26"/>
      <c r="AG56" s="26"/>
      <c r="AH56" s="26"/>
      <c r="AI56" s="27"/>
    </row>
    <row r="57" spans="28:35" ht="26.25" x14ac:dyDescent="0.4">
      <c r="AB57" s="27"/>
      <c r="AC57" s="26"/>
      <c r="AD57" s="26"/>
      <c r="AE57" s="123" t="s">
        <v>31</v>
      </c>
      <c r="AF57" s="123"/>
      <c r="AG57" s="26"/>
      <c r="AH57" s="26"/>
      <c r="AI57" s="27"/>
    </row>
    <row r="58" spans="28:35" x14ac:dyDescent="0.3">
      <c r="AB58" s="12"/>
      <c r="AC58" s="13"/>
      <c r="AD58" s="13"/>
      <c r="AE58" s="13"/>
      <c r="AF58" s="13"/>
      <c r="AG58" s="13"/>
      <c r="AH58" s="13"/>
      <c r="AI58" s="12"/>
    </row>
    <row r="59" spans="28:35" hidden="1" x14ac:dyDescent="0.3">
      <c r="AB59" s="12"/>
      <c r="AC59" s="13"/>
      <c r="AD59" s="13"/>
      <c r="AE59" s="13"/>
      <c r="AF59" s="13"/>
      <c r="AG59" s="13"/>
      <c r="AH59" s="13"/>
      <c r="AI59" s="12"/>
    </row>
  </sheetData>
  <sheetProtection sheet="1" objects="1" scenarios="1"/>
  <mergeCells count="35">
    <mergeCell ref="AD52:AH52"/>
    <mergeCell ref="AD53:AH53"/>
    <mergeCell ref="AE57:AF57"/>
    <mergeCell ref="AC47:AF47"/>
    <mergeCell ref="AG47:AH47"/>
    <mergeCell ref="AC48:AF48"/>
    <mergeCell ref="AG48:AH48"/>
    <mergeCell ref="AD50:AH50"/>
    <mergeCell ref="AD51:AH51"/>
    <mergeCell ref="AC44:AF44"/>
    <mergeCell ref="AG44:AH44"/>
    <mergeCell ref="AC45:AF45"/>
    <mergeCell ref="AG45:AH45"/>
    <mergeCell ref="AC46:AF46"/>
    <mergeCell ref="AG46:AH46"/>
    <mergeCell ref="AC43:AF43"/>
    <mergeCell ref="AG43:AH43"/>
    <mergeCell ref="AC10:AH10"/>
    <mergeCell ref="AC11:AH11"/>
    <mergeCell ref="AB13:AI13"/>
    <mergeCell ref="AC33:AD33"/>
    <mergeCell ref="AC34:AD34"/>
    <mergeCell ref="AB37:AI37"/>
    <mergeCell ref="AD39:AE39"/>
    <mergeCell ref="AF39:AG39"/>
    <mergeCell ref="AD40:AE40"/>
    <mergeCell ref="AF40:AG40"/>
    <mergeCell ref="AC42:AH42"/>
    <mergeCell ref="AB2:AI2"/>
    <mergeCell ref="AD3:AE3"/>
    <mergeCell ref="AF3:AG3"/>
    <mergeCell ref="AC5:AE7"/>
    <mergeCell ref="AF5:AH5"/>
    <mergeCell ref="AF6:AH6"/>
    <mergeCell ref="AF7:AH7"/>
  </mergeCells>
  <dataValidations count="6">
    <dataValidation type="list" allowBlank="1" showInputMessage="1" showErrorMessage="1" promptTitle="Liste déroulante" prompt="Saisir le nombre de zone(s) franchie(s) et si un point a été marqué" sqref="AG16:AG27" xr:uid="{CA0DD41B-659E-41F8-BBFF-41D6BBAF0696}">
      <formula1>IF($AO$24=3,$AP$25:$AP$30,IF($AO$24=4,$AQ$25:$AQ$32,IF($AO$24=5,$AR$25:$AR$34,$AS$25:$AS$36)))</formula1>
    </dataValidation>
    <dataValidation type="list" allowBlank="1" showInputMessage="1" showErrorMessage="1" promptTitle="Liste déroulante" prompt="Cocher &quot;Ok&quot; si un joker a été utilisé sur cette possession" sqref="AE16" xr:uid="{BE83D77D-A530-426A-88CE-770B740DE5A6}">
      <formula1>$AM$2:$AM$3</formula1>
    </dataValidation>
    <dataValidation type="list" allowBlank="1" showInputMessage="1" showErrorMessage="1" promptTitle="Liste déroulante" prompt="Saisir l'équipe obervée" sqref="AC11:AH11" xr:uid="{6F484C79-C069-4634-9216-01045CEE118E}">
      <formula1>IF($AN$1=2,$AO$2:$AO$6,IF($AN$1=3,$AP$2:$AP$8,$AQ$2:$AQ$11))</formula1>
    </dataValidation>
    <dataValidation type="list" allowBlank="1" showInputMessage="1" showErrorMessage="1" sqref="AF39:AG39" xr:uid="{2635A6CA-1596-4FF2-A5AD-E2F3CFE9EA58}">
      <formula1>$AY$2:$AY$33</formula1>
    </dataValidation>
    <dataValidation type="list" allowBlank="1" showInputMessage="1" showErrorMessage="1" promptTitle="Liste dréoulante" prompt="Saisir le nombre de points marqués par l'équipe adverse à l'issue des 12 possessions" sqref="AE34" xr:uid="{269B339F-CA09-4744-87B7-8332C73AD8E1}">
      <formula1>$AR$11:$AR$23</formula1>
    </dataValidation>
    <dataValidation type="list" allowBlank="1" showInputMessage="1" showErrorMessage="1" sqref="AE17:AE27" xr:uid="{9284912A-EFC7-4332-BBBE-0C04B5F4249F}">
      <formula1>$AM$2:$AM$3</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1" operator="greaterThan" id="{B351FC67-3F2A-42EE-8604-4521ADE3A5FC}">
            <xm:f>Réglages!$G$31</xm:f>
            <x14:dxf>
              <fill>
                <patternFill>
                  <bgColor rgb="FFFF0000"/>
                </patternFill>
              </fill>
            </x14:dxf>
          </x14:cfRule>
          <x14:cfRule type="cellIs" priority="2" operator="equal" id="{DB029ADC-0544-4F5D-B3C5-53DFB268EDD0}">
            <xm:f>Réglages!$G$31</xm:f>
            <x14:dxf>
              <font>
                <color theme="0"/>
              </font>
              <fill>
                <patternFill>
                  <bgColor rgb="FF00B050"/>
                </patternFill>
              </fill>
            </x14:dxf>
          </x14:cfRule>
          <xm:sqref>AE28</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promptTitle="Liste déroulante" prompt="Positionner chaque joueur sur un des 4 niveaux de fairplay (voir tableau ci-dessous)" xr:uid="{A6C13DB7-EEAE-489B-B2A2-8EE2CFF06A52}">
          <x14:formula1>
            <xm:f>Réglages!$C$19:$C$23</xm:f>
          </x14:formula1>
          <xm:sqref>AG44:AH44</xm:sqref>
        </x14:dataValidation>
        <x14:dataValidation type="list" allowBlank="1" showInputMessage="1" showErrorMessage="1" promptTitle="Liste déroulante" prompt="Saisir les noms et prénoms des joueurs de l'équipe observée" xr:uid="{8E183FCD-B7F9-4F24-892B-134CA67433F9}">
          <x14:formula1>
            <xm:f>OFFSET(Parametres!$M$1,1,1,Parametres!$O$2,1)</xm:f>
          </x14:formula1>
          <xm:sqref>AC44:AF44</xm:sqref>
        </x14:dataValidation>
        <x14:dataValidation type="list" allowBlank="1" showInputMessage="1" showErrorMessage="1" promptTitle="Liste déroulante" prompt="Saisir les observateurs_x000a_" xr:uid="{938CB56A-3A4A-4477-B9B8-5DA64C28CC77}">
          <x14:formula1>
            <xm:f>OFFSET(Parametres!$M$1,1,1,Parametres!$O$2,1)</xm:f>
          </x14:formula1>
          <xm:sqref>AF5:AH5</xm:sqref>
        </x14:dataValidation>
        <x14:dataValidation type="list" allowBlank="1" showInputMessage="1" showErrorMessage="1" xr:uid="{B9F277F9-797F-4089-8D48-973F4161F9E7}">
          <x14:formula1>
            <xm:f>Réglages!$C$19:$C$23</xm:f>
          </x14:formula1>
          <xm:sqref>AG45:AH48</xm:sqref>
        </x14:dataValidation>
        <x14:dataValidation type="list" allowBlank="1" showInputMessage="1" showErrorMessage="1" xr:uid="{2582CEB8-BC62-4257-A584-DF3CF27DB0A0}">
          <x14:formula1>
            <xm:f>OFFSET(Parametres!$M$1,1,1,Parametres!$O$2,1)</xm:f>
          </x14:formula1>
          <xm:sqref>AF6:AF7 AC45:AF48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6BEBC-B6C1-45F4-8ACC-1798FBB8745B}">
  <sheetPr>
    <tabColor theme="4" tint="-0.249977111117893"/>
  </sheetPr>
  <dimension ref="A1:Q103"/>
  <sheetViews>
    <sheetView showRowColHeaders="0" tabSelected="1" workbookViewId="0">
      <selection activeCell="N4" sqref="N4:P4"/>
    </sheetView>
  </sheetViews>
  <sheetFormatPr baseColWidth="10" defaultColWidth="0" defaultRowHeight="15" zeroHeight="1" x14ac:dyDescent="0.25"/>
  <cols>
    <col min="1" max="1" width="2.5703125" customWidth="1"/>
    <col min="2" max="16" width="11.42578125" customWidth="1"/>
    <col min="17" max="17" width="3.42578125" customWidth="1"/>
    <col min="18" max="16384" width="11.42578125" hidden="1"/>
  </cols>
  <sheetData>
    <row r="1" spans="1:17" ht="5.25" customHeight="1" x14ac:dyDescent="0.25">
      <c r="A1" s="108"/>
      <c r="B1" s="108"/>
      <c r="C1" s="108"/>
      <c r="D1" s="108"/>
      <c r="E1" s="108"/>
      <c r="F1" s="108"/>
      <c r="G1" s="108"/>
      <c r="H1" s="108"/>
      <c r="I1" s="108"/>
      <c r="J1" s="108"/>
      <c r="K1" s="108"/>
      <c r="L1" s="108"/>
      <c r="M1" s="108"/>
      <c r="N1" s="108"/>
      <c r="O1" s="108"/>
      <c r="P1" s="108"/>
      <c r="Q1" s="108"/>
    </row>
    <row r="2" spans="1:17" ht="33.75" x14ac:dyDescent="0.25">
      <c r="A2" s="27"/>
      <c r="B2" s="109" t="s">
        <v>98</v>
      </c>
      <c r="C2" s="110"/>
      <c r="D2" s="110"/>
      <c r="E2" s="110"/>
      <c r="F2" s="110"/>
      <c r="G2" s="110"/>
      <c r="H2" s="110"/>
      <c r="I2" s="110"/>
      <c r="J2" s="110"/>
      <c r="K2" s="110"/>
      <c r="L2" s="110"/>
      <c r="M2" s="110"/>
      <c r="N2" s="110"/>
      <c r="O2" s="110"/>
      <c r="P2" s="111"/>
      <c r="Q2" s="27"/>
    </row>
    <row r="3" spans="1:17" x14ac:dyDescent="0.25">
      <c r="A3" s="27"/>
      <c r="B3" s="27"/>
      <c r="C3" s="27"/>
      <c r="D3" s="27"/>
      <c r="E3" s="27"/>
      <c r="F3" s="27"/>
      <c r="G3" s="27"/>
      <c r="H3" s="27"/>
      <c r="I3" s="27"/>
      <c r="J3" s="27"/>
      <c r="K3" s="27"/>
      <c r="L3" s="27"/>
      <c r="M3" s="27"/>
      <c r="N3" s="27"/>
      <c r="O3" s="27"/>
      <c r="P3" s="27"/>
      <c r="Q3" s="27"/>
    </row>
    <row r="4" spans="1:17" ht="46.5" customHeight="1" x14ac:dyDescent="0.25">
      <c r="A4" s="27"/>
      <c r="B4" s="112" t="s">
        <v>57</v>
      </c>
      <c r="C4" s="113"/>
      <c r="D4" s="114"/>
      <c r="E4" s="53"/>
      <c r="F4" s="112" t="s">
        <v>58</v>
      </c>
      <c r="G4" s="113"/>
      <c r="H4" s="114"/>
      <c r="I4" s="53"/>
      <c r="J4" s="112" t="s">
        <v>59</v>
      </c>
      <c r="K4" s="113"/>
      <c r="L4" s="114"/>
      <c r="M4" s="53"/>
      <c r="N4" s="115" t="s">
        <v>60</v>
      </c>
      <c r="O4" s="116"/>
      <c r="P4" s="117"/>
      <c r="Q4" s="27"/>
    </row>
    <row r="5" spans="1:17" x14ac:dyDescent="0.25">
      <c r="A5" s="27"/>
      <c r="B5" s="27"/>
      <c r="C5" s="27"/>
      <c r="D5" s="27"/>
      <c r="E5" s="27"/>
      <c r="F5" s="27"/>
      <c r="G5" s="27"/>
      <c r="H5" s="27"/>
      <c r="I5" s="27"/>
      <c r="J5" s="27"/>
      <c r="K5" s="27"/>
      <c r="L5" s="27"/>
      <c r="M5" s="27"/>
      <c r="N5" s="27"/>
      <c r="O5" s="27"/>
      <c r="P5" s="27"/>
      <c r="Q5" s="27"/>
    </row>
    <row r="6" spans="1:17" ht="63" customHeight="1" x14ac:dyDescent="0.25">
      <c r="A6" s="27"/>
      <c r="B6" s="27"/>
      <c r="C6" s="118" t="s">
        <v>140</v>
      </c>
      <c r="D6" s="118"/>
      <c r="E6" s="118"/>
      <c r="F6" s="118"/>
      <c r="G6" s="118"/>
      <c r="H6" s="118"/>
      <c r="I6" s="118"/>
      <c r="J6" s="118"/>
      <c r="K6" s="118"/>
      <c r="L6" s="118"/>
      <c r="M6" s="118"/>
      <c r="N6" s="118"/>
      <c r="O6" s="118"/>
      <c r="P6" s="27"/>
      <c r="Q6" s="27"/>
    </row>
    <row r="7" spans="1:17" s="68" customFormat="1" ht="21.75" customHeight="1" x14ac:dyDescent="0.25">
      <c r="A7" s="75"/>
      <c r="B7" s="75"/>
      <c r="C7" s="118" t="s">
        <v>139</v>
      </c>
      <c r="D7" s="118"/>
      <c r="E7" s="118"/>
      <c r="F7" s="118"/>
      <c r="G7" s="118"/>
      <c r="H7" s="118"/>
      <c r="I7" s="118"/>
      <c r="J7" s="118"/>
      <c r="K7" s="118"/>
      <c r="L7" s="118"/>
      <c r="M7" s="118"/>
      <c r="N7" s="118"/>
      <c r="O7" s="118"/>
      <c r="P7" s="75"/>
      <c r="Q7" s="75"/>
    </row>
    <row r="8" spans="1:17" ht="18.75" customHeight="1" x14ac:dyDescent="0.3">
      <c r="A8" s="27"/>
      <c r="B8" s="27"/>
      <c r="C8" s="119" t="s">
        <v>99</v>
      </c>
      <c r="D8" s="119"/>
      <c r="E8" s="119"/>
      <c r="F8" s="119"/>
      <c r="G8" s="119"/>
      <c r="H8" s="119"/>
      <c r="I8" s="119"/>
      <c r="J8" s="119"/>
      <c r="K8" s="119"/>
      <c r="L8" s="119"/>
      <c r="M8" s="119"/>
      <c r="N8" s="119"/>
      <c r="O8" s="119"/>
      <c r="P8" s="27"/>
      <c r="Q8" s="27"/>
    </row>
    <row r="9" spans="1:17" ht="39.950000000000003" customHeight="1" x14ac:dyDescent="0.3">
      <c r="A9" s="27"/>
      <c r="B9" s="27"/>
      <c r="C9" s="120" t="s">
        <v>138</v>
      </c>
      <c r="D9" s="120"/>
      <c r="E9" s="120"/>
      <c r="F9" s="120"/>
      <c r="G9" s="120"/>
      <c r="H9" s="120"/>
      <c r="I9" s="120"/>
      <c r="J9" s="120"/>
      <c r="K9" s="120"/>
      <c r="L9" s="120"/>
      <c r="M9" s="120"/>
      <c r="N9" s="120"/>
      <c r="O9" s="120"/>
      <c r="P9" s="27"/>
      <c r="Q9" s="27"/>
    </row>
    <row r="10" spans="1:17" ht="39.950000000000003" customHeight="1" x14ac:dyDescent="0.25">
      <c r="A10" s="27"/>
      <c r="B10" s="27"/>
      <c r="C10" s="121" t="s">
        <v>61</v>
      </c>
      <c r="D10" s="121"/>
      <c r="E10" s="121"/>
      <c r="F10" s="121"/>
      <c r="G10" s="121"/>
      <c r="H10" s="121"/>
      <c r="I10" s="121"/>
      <c r="J10" s="121"/>
      <c r="K10" s="121"/>
      <c r="L10" s="121"/>
      <c r="M10" s="121"/>
      <c r="N10" s="121"/>
      <c r="O10" s="121"/>
      <c r="P10" s="27"/>
      <c r="Q10" s="27"/>
    </row>
    <row r="11" spans="1:17" x14ac:dyDescent="0.25">
      <c r="A11" s="27"/>
      <c r="B11" s="27"/>
      <c r="C11" s="27"/>
      <c r="D11" s="27"/>
      <c r="E11" s="27"/>
      <c r="F11" s="27"/>
      <c r="G11" s="27"/>
      <c r="H11" s="27"/>
      <c r="I11" s="27"/>
      <c r="J11" s="27"/>
      <c r="K11" s="27"/>
      <c r="L11" s="27"/>
      <c r="M11" s="27"/>
      <c r="N11" s="27"/>
      <c r="O11" s="27"/>
      <c r="P11" s="27"/>
      <c r="Q11" s="27"/>
    </row>
    <row r="12" spans="1:17" x14ac:dyDescent="0.25">
      <c r="A12" s="27"/>
      <c r="B12" s="27"/>
      <c r="C12" s="27"/>
      <c r="D12" s="27"/>
      <c r="E12" s="27"/>
      <c r="F12" s="27"/>
      <c r="G12" s="27"/>
      <c r="H12" s="27"/>
      <c r="I12" s="27"/>
      <c r="J12" s="27"/>
      <c r="K12" s="27"/>
      <c r="L12" s="27"/>
      <c r="M12" s="27"/>
      <c r="N12" s="27"/>
      <c r="O12" s="27"/>
      <c r="P12" s="27"/>
      <c r="Q12" s="27"/>
    </row>
    <row r="13" spans="1:17" ht="26.25" x14ac:dyDescent="0.25">
      <c r="A13" s="27"/>
      <c r="B13" s="27"/>
      <c r="C13" s="105" t="s">
        <v>62</v>
      </c>
      <c r="D13" s="106"/>
      <c r="E13" s="106"/>
      <c r="F13" s="106"/>
      <c r="G13" s="106"/>
      <c r="H13" s="106"/>
      <c r="I13" s="106"/>
      <c r="J13" s="106"/>
      <c r="K13" s="106"/>
      <c r="L13" s="106"/>
      <c r="M13" s="106"/>
      <c r="N13" s="106"/>
      <c r="O13" s="107"/>
      <c r="P13" s="27"/>
      <c r="Q13" s="27"/>
    </row>
    <row r="14" spans="1:17" ht="23.25" x14ac:dyDescent="0.25">
      <c r="A14" s="27"/>
      <c r="B14" s="27"/>
      <c r="C14" s="99" t="s">
        <v>63</v>
      </c>
      <c r="D14" s="100"/>
      <c r="E14" s="100"/>
      <c r="F14" s="100"/>
      <c r="G14" s="100"/>
      <c r="H14" s="100"/>
      <c r="I14" s="100"/>
      <c r="J14" s="100"/>
      <c r="K14" s="100"/>
      <c r="L14" s="100"/>
      <c r="M14" s="100"/>
      <c r="N14" s="100"/>
      <c r="O14" s="101"/>
      <c r="P14" s="27"/>
      <c r="Q14" s="27"/>
    </row>
    <row r="15" spans="1:17" ht="18.75" x14ac:dyDescent="0.25">
      <c r="A15" s="27"/>
      <c r="B15" s="27"/>
      <c r="C15" s="95" t="s">
        <v>64</v>
      </c>
      <c r="D15" s="102" t="s">
        <v>65</v>
      </c>
      <c r="E15" s="102"/>
      <c r="F15" s="102"/>
      <c r="G15" s="102"/>
      <c r="H15" s="102"/>
      <c r="I15" s="102"/>
      <c r="J15" s="102"/>
      <c r="K15" s="102"/>
      <c r="L15" s="102"/>
      <c r="M15" s="102"/>
      <c r="N15" s="102"/>
      <c r="O15" s="102"/>
      <c r="P15" s="27"/>
      <c r="Q15" s="27"/>
    </row>
    <row r="16" spans="1:17" ht="18.75" x14ac:dyDescent="0.25">
      <c r="A16" s="27"/>
      <c r="B16" s="27"/>
      <c r="C16" s="95"/>
      <c r="D16" s="103" t="s">
        <v>66</v>
      </c>
      <c r="E16" s="103"/>
      <c r="F16" s="103"/>
      <c r="G16" s="103"/>
      <c r="H16" s="103"/>
      <c r="I16" s="103"/>
      <c r="J16" s="103"/>
      <c r="K16" s="103"/>
      <c r="L16" s="103"/>
      <c r="M16" s="103"/>
      <c r="N16" s="103"/>
      <c r="O16" s="103"/>
      <c r="P16" s="27"/>
      <c r="Q16" s="27"/>
    </row>
    <row r="17" spans="1:17" ht="39.950000000000003" customHeight="1" x14ac:dyDescent="0.25">
      <c r="A17" s="27"/>
      <c r="B17" s="27"/>
      <c r="C17" s="95"/>
      <c r="D17" s="98" t="s">
        <v>67</v>
      </c>
      <c r="E17" s="98"/>
      <c r="F17" s="98"/>
      <c r="G17" s="98"/>
      <c r="H17" s="98"/>
      <c r="I17" s="98"/>
      <c r="J17" s="98"/>
      <c r="K17" s="98"/>
      <c r="L17" s="98"/>
      <c r="M17" s="98"/>
      <c r="N17" s="98"/>
      <c r="O17" s="98"/>
      <c r="P17" s="27"/>
      <c r="Q17" s="27"/>
    </row>
    <row r="18" spans="1:17" ht="18.75" x14ac:dyDescent="0.25">
      <c r="A18" s="27"/>
      <c r="B18" s="27"/>
      <c r="C18" s="95" t="s">
        <v>68</v>
      </c>
      <c r="D18" s="96" t="s">
        <v>69</v>
      </c>
      <c r="E18" s="96"/>
      <c r="F18" s="96"/>
      <c r="G18" s="96"/>
      <c r="H18" s="96"/>
      <c r="I18" s="96"/>
      <c r="J18" s="96"/>
      <c r="K18" s="96"/>
      <c r="L18" s="96"/>
      <c r="M18" s="96"/>
      <c r="N18" s="96"/>
      <c r="O18" s="96"/>
      <c r="P18" s="27"/>
      <c r="Q18" s="27"/>
    </row>
    <row r="19" spans="1:17" ht="18.75" x14ac:dyDescent="0.25">
      <c r="A19" s="27"/>
      <c r="B19" s="27"/>
      <c r="C19" s="95"/>
      <c r="D19" s="103" t="s">
        <v>70</v>
      </c>
      <c r="E19" s="103"/>
      <c r="F19" s="103"/>
      <c r="G19" s="103"/>
      <c r="H19" s="103"/>
      <c r="I19" s="103"/>
      <c r="J19" s="103"/>
      <c r="K19" s="103"/>
      <c r="L19" s="103"/>
      <c r="M19" s="103"/>
      <c r="N19" s="103"/>
      <c r="O19" s="103"/>
      <c r="P19" s="27"/>
      <c r="Q19" s="27"/>
    </row>
    <row r="20" spans="1:17" ht="18.75" x14ac:dyDescent="0.25">
      <c r="A20" s="27"/>
      <c r="B20" s="27"/>
      <c r="C20" s="95"/>
      <c r="D20" s="104" t="s">
        <v>71</v>
      </c>
      <c r="E20" s="104"/>
      <c r="F20" s="104"/>
      <c r="G20" s="104"/>
      <c r="H20" s="104"/>
      <c r="I20" s="104"/>
      <c r="J20" s="104"/>
      <c r="K20" s="104"/>
      <c r="L20" s="104"/>
      <c r="M20" s="104"/>
      <c r="N20" s="104"/>
      <c r="O20" s="104"/>
      <c r="P20" s="27"/>
      <c r="Q20" s="27"/>
    </row>
    <row r="21" spans="1:17" ht="18.75" x14ac:dyDescent="0.25">
      <c r="A21" s="27"/>
      <c r="B21" s="27"/>
      <c r="C21" s="95" t="s">
        <v>72</v>
      </c>
      <c r="D21" s="96" t="s">
        <v>73</v>
      </c>
      <c r="E21" s="96"/>
      <c r="F21" s="96"/>
      <c r="G21" s="96"/>
      <c r="H21" s="96"/>
      <c r="I21" s="96"/>
      <c r="J21" s="96"/>
      <c r="K21" s="96"/>
      <c r="L21" s="96"/>
      <c r="M21" s="96"/>
      <c r="N21" s="96"/>
      <c r="O21" s="96"/>
      <c r="P21" s="27"/>
      <c r="Q21" s="27"/>
    </row>
    <row r="22" spans="1:17" ht="39.950000000000003" customHeight="1" x14ac:dyDescent="0.25">
      <c r="A22" s="27"/>
      <c r="B22" s="27"/>
      <c r="C22" s="95"/>
      <c r="D22" s="97" t="s">
        <v>74</v>
      </c>
      <c r="E22" s="97"/>
      <c r="F22" s="97"/>
      <c r="G22" s="97"/>
      <c r="H22" s="97"/>
      <c r="I22" s="97"/>
      <c r="J22" s="97"/>
      <c r="K22" s="97"/>
      <c r="L22" s="97"/>
      <c r="M22" s="97"/>
      <c r="N22" s="97"/>
      <c r="O22" s="97"/>
      <c r="P22" s="27"/>
      <c r="Q22" s="27"/>
    </row>
    <row r="23" spans="1:17" ht="18.75" x14ac:dyDescent="0.25">
      <c r="A23" s="27"/>
      <c r="B23" s="27"/>
      <c r="C23" s="95"/>
      <c r="D23" s="98" t="s">
        <v>75</v>
      </c>
      <c r="E23" s="98"/>
      <c r="F23" s="98"/>
      <c r="G23" s="98"/>
      <c r="H23" s="98"/>
      <c r="I23" s="98"/>
      <c r="J23" s="98"/>
      <c r="K23" s="98"/>
      <c r="L23" s="98"/>
      <c r="M23" s="98"/>
      <c r="N23" s="98"/>
      <c r="O23" s="98"/>
      <c r="P23" s="27"/>
      <c r="Q23" s="27"/>
    </row>
    <row r="24" spans="1:17" hidden="1" x14ac:dyDescent="0.25">
      <c r="A24" s="27"/>
      <c r="B24" s="27"/>
      <c r="C24" s="27"/>
      <c r="D24" s="27"/>
      <c r="E24" s="27"/>
      <c r="F24" s="27"/>
      <c r="G24" s="27"/>
      <c r="H24" s="27"/>
      <c r="I24" s="27"/>
      <c r="J24" s="27"/>
      <c r="K24" s="27"/>
      <c r="L24" s="27"/>
      <c r="M24" s="27"/>
      <c r="N24" s="27"/>
      <c r="O24" s="27"/>
      <c r="P24" s="27"/>
      <c r="Q24" s="27"/>
    </row>
    <row r="25" spans="1:17" hidden="1" x14ac:dyDescent="0.25"/>
    <row r="26" spans="1:17" hidden="1" x14ac:dyDescent="0.25"/>
    <row r="27" spans="1:17" hidden="1" x14ac:dyDescent="0.25"/>
    <row r="28" spans="1:17" hidden="1" x14ac:dyDescent="0.25"/>
    <row r="29" spans="1:17" hidden="1" x14ac:dyDescent="0.25"/>
    <row r="30" spans="1:17" hidden="1" x14ac:dyDescent="0.25"/>
    <row r="31" spans="1:17" hidden="1" x14ac:dyDescent="0.25"/>
    <row r="32" spans="1:17" hidden="1" x14ac:dyDescent="0.25"/>
    <row r="33" hidden="1" x14ac:dyDescent="0.25"/>
    <row r="34" hidden="1" x14ac:dyDescent="0.25"/>
    <row r="35" hidden="1"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row r="46" hidden="1" x14ac:dyDescent="0.25"/>
    <row r="47" hidden="1" x14ac:dyDescent="0.25"/>
    <row r="48"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sheetData>
  <sheetProtection sheet="1" objects="1" scenarios="1"/>
  <mergeCells count="25">
    <mergeCell ref="C13:O13"/>
    <mergeCell ref="A1:Q1"/>
    <mergeCell ref="B2:P2"/>
    <mergeCell ref="B4:D4"/>
    <mergeCell ref="F4:H4"/>
    <mergeCell ref="J4:L4"/>
    <mergeCell ref="N4:P4"/>
    <mergeCell ref="C6:O6"/>
    <mergeCell ref="C7:O7"/>
    <mergeCell ref="C8:O8"/>
    <mergeCell ref="C9:O9"/>
    <mergeCell ref="C10:O10"/>
    <mergeCell ref="C21:C23"/>
    <mergeCell ref="D21:O21"/>
    <mergeCell ref="D22:O22"/>
    <mergeCell ref="D23:O23"/>
    <mergeCell ref="C14:O14"/>
    <mergeCell ref="C15:C17"/>
    <mergeCell ref="D15:O15"/>
    <mergeCell ref="D16:O16"/>
    <mergeCell ref="D17:O17"/>
    <mergeCell ref="C18:C20"/>
    <mergeCell ref="D18:O18"/>
    <mergeCell ref="D19:O19"/>
    <mergeCell ref="D20:O20"/>
  </mergeCells>
  <hyperlinks>
    <hyperlink ref="C10" r:id="rId1" display="grâce au classeur pilotage GAIN EPS à télécharger sur le site académique (visionnez les vidéos de l'onglet TUTO)" xr:uid="{3878E009-DFA0-4FF5-9596-2AC067FB8834}"/>
    <hyperlink ref="C10:O10" r:id="rId2" display="grâce au classeur &quot;_Pilotage_GAIN&quot; à télécharger via la page de la publication &quot;Process Excel Gain EPS&quot; du site académique : visionnez les vidéos de l'onglet TUTO !!!" xr:uid="{B25822DC-DCB7-49AA-9753-FE7EB0590558}"/>
    <hyperlink ref="D15" r:id="rId3" display="insérez vos listes de classes dans la feuille paramètre" xr:uid="{DCC54B34-BF28-45F3-AB13-DF393F127AB4}"/>
    <hyperlink ref="D23" r:id="rId4" display="Toute la démarche vous est expliquée dans l'onglet tutos du classeur INPUT_FICHEmodèle à télécharger sur la publication du site académique" xr:uid="{7449051F-13EE-4DC6-BE49-4D9124E45F35}"/>
    <hyperlink ref="D15:O15" r:id="rId5" display="Insérez vos listes de classes dans la feuille paramètre" xr:uid="{8FA1F8E6-CC16-41A2-99E5-CC165C2F9355}"/>
    <hyperlink ref="D16:O16" r:id="rId6" display="Modifier certains textes ET critères de l'application, à partir de la feuille &quot; Réglages &quot;" xr:uid="{AEE2F0D6-2A60-4E91-8C1F-3F17FA7FC2BD}"/>
    <hyperlink ref="D17:O17" r:id="rId7" display="Masquez toutes les feuilles de ce classeur qui ne sont pas utiles pour l'élève (cette feuille &quot; Accueil &quot;, notamment) et protégez la structure du classeur dans l'onglet révision, avant de leur proposer cette application hors connexion sur appareil mobile" xr:uid="{A5529136-8077-4480-BAB9-585A78837536}"/>
    <hyperlink ref="D19:O19" r:id="rId8" display="Masquez certaines parties de l'application, parce qu'elles ne vous satisfont pas " xr:uid="{5C91C64B-A52B-4CAB-924D-8E9ACBE81179}"/>
    <hyperlink ref="D23:O23" location="'Degré 3'!A1" display="Toute la démarche vous est expliquée dans l'onglet &quot; Degré 3 &quot; de ce classeur" xr:uid="{27EE4E23-C613-47B8-9D44-6CB05C9DC2BD}"/>
    <hyperlink ref="N4:P4" r:id="rId9" display="Scénario pédagogique en vidéo" xr:uid="{10D1431E-0F5D-4FD5-B5F5-738D7E0CE395}"/>
  </hyperlinks>
  <pageMargins left="0.7" right="0.7" top="0.75" bottom="0.75" header="0.3" footer="0.3"/>
  <pageSetup paperSize="9" orientation="portrait" r:id="rId10"/>
  <drawing r:id="rId1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7113D-1064-4897-8006-867FF57A7FE2}">
  <sheetPr>
    <tabColor rgb="FFFFFF00"/>
  </sheetPr>
  <dimension ref="A1:P361"/>
  <sheetViews>
    <sheetView showGridLines="0" showRowColHeaders="0" workbookViewId="0">
      <selection activeCell="A2" sqref="A2"/>
    </sheetView>
  </sheetViews>
  <sheetFormatPr baseColWidth="10" defaultColWidth="0" defaultRowHeight="15" zeroHeight="1" x14ac:dyDescent="0.25"/>
  <cols>
    <col min="1" max="4" width="21.85546875" style="3" customWidth="1"/>
    <col min="5" max="5" width="52.85546875" style="3" customWidth="1"/>
    <col min="6" max="6" width="21.85546875" style="3" hidden="1" customWidth="1"/>
    <col min="7" max="12" width="16.140625" style="3" hidden="1" customWidth="1"/>
    <col min="13" max="16384" width="16.140625" hidden="1"/>
  </cols>
  <sheetData>
    <row r="1" spans="1:16" ht="35.1" customHeight="1" x14ac:dyDescent="0.25">
      <c r="A1" s="1" t="s">
        <v>44</v>
      </c>
      <c r="B1" s="1" t="s">
        <v>45</v>
      </c>
      <c r="C1" s="17" t="s">
        <v>46</v>
      </c>
      <c r="E1" s="18"/>
      <c r="F1" s="18"/>
      <c r="G1" s="19"/>
      <c r="H1" s="1"/>
      <c r="I1" s="20" t="s">
        <v>46</v>
      </c>
      <c r="J1" s="20" t="s">
        <v>47</v>
      </c>
      <c r="L1" s="21" t="str">
        <f>Feuil1!AF3</f>
        <v>Classe Test</v>
      </c>
      <c r="M1" s="22" t="s">
        <v>48</v>
      </c>
      <c r="N1" s="20" t="s">
        <v>49</v>
      </c>
      <c r="O1" s="20" t="s">
        <v>50</v>
      </c>
      <c r="P1" s="2"/>
    </row>
    <row r="2" spans="1:16" ht="15.75" x14ac:dyDescent="0.25">
      <c r="A2" s="92" t="s">
        <v>141</v>
      </c>
      <c r="B2" s="93">
        <v>1</v>
      </c>
      <c r="C2" s="93" t="s">
        <v>51</v>
      </c>
      <c r="D2" s="18"/>
      <c r="E2" s="18"/>
      <c r="F2" s="18"/>
      <c r="G2" s="3" t="str">
        <f>A2&amp;" "&amp;B2</f>
        <v>Elève 1</v>
      </c>
      <c r="I2" s="20" t="str">
        <f>IF(C2="","",C2)</f>
        <v>Classe Test</v>
      </c>
      <c r="J2" t="str">
        <f t="array" ref="J2">IFERROR(INDEX(plage1bis,MATCH(SMALL(IF(MATCH(IF(COUNTIF(plage1bis,"&lt;="&amp;plage1bis)=0,"",COUNTIF(plage1bis,"&lt;="&amp;plage1bis)),IF(COUNTIF(plage1bis,"&lt;="&amp;plage1bis)=0,"",COUNTIF(plage1bis,"&lt;="&amp;plage1bis)),0)=ROW($1:$360),COUNTIF(plage1bis,"&lt;="&amp;plage1bis),""),ROW(I1)+1),IF(MATCH(IF(COUNTIF(plage1bis,"&lt;="&amp;plage1bis)=0,"",COUNTIF(plage1bis,"&lt;="&amp;plage1bis)),IF(COUNTIF(plage1bis,"&lt;="&amp;plage1bis)=0,"",COUNTIF(plage1bis,"&lt;="&amp;plage1bis)),0)=ROW($1:$360),COUNTIF(plage1bis,"&lt;="&amp;plage1bis),""),0)),"")</f>
        <v>Classe Test</v>
      </c>
      <c r="L2" s="20" t="str">
        <f>IF(C2=$L$1,G2,"")</f>
        <v>Elève 1</v>
      </c>
      <c r="M2" s="3" t="s">
        <v>52</v>
      </c>
      <c r="O2" s="20">
        <f>COUNTIF(N3:N36,"&gt;A")+1</f>
        <v>31</v>
      </c>
    </row>
    <row r="3" spans="1:16" ht="15.75" x14ac:dyDescent="0.25">
      <c r="A3" s="94" t="s">
        <v>141</v>
      </c>
      <c r="B3" s="93">
        <v>2</v>
      </c>
      <c r="C3" s="93" t="s">
        <v>51</v>
      </c>
      <c r="D3" s="18"/>
      <c r="E3" s="18"/>
      <c r="F3" s="18"/>
      <c r="G3" s="3" t="str">
        <f t="shared" ref="G3:G66" si="0">A3&amp;" "&amp;B3</f>
        <v>Elève 2</v>
      </c>
      <c r="I3" s="20" t="str">
        <f t="shared" ref="I3:I66" si="1">IF(C3="","",C3)</f>
        <v>Classe Test</v>
      </c>
      <c r="J3" t="str">
        <f t="array" ref="J3">IFERROR(INDEX(plage1bis,MATCH(SMALL(IF(MATCH(IF(COUNTIF(plage1bis,"&lt;="&amp;plage1bis)=0,"",COUNTIF(plage1bis,"&lt;="&amp;plage1bis)),IF(COUNTIF(plage1bis,"&lt;="&amp;plage1bis)=0,"",COUNTIF(plage1bis,"&lt;="&amp;plage1bis)),0)=ROW($1:$360),COUNTIF(plage1bis,"&lt;="&amp;plage1bis),""),ROW(I2)+1),IF(MATCH(IF(COUNTIF(plage1bis,"&lt;="&amp;plage1bis)=0,"",COUNTIF(plage1bis,"&lt;="&amp;plage1bis)),IF(COUNTIF(plage1bis,"&lt;="&amp;plage1bis)=0,"",COUNTIF(plage1bis,"&lt;="&amp;plage1bis)),0)=ROW($1:$360),COUNTIF(plage1bis,"&lt;="&amp;plage1bis),""),0)),"")</f>
        <v/>
      </c>
      <c r="L3" s="20" t="str">
        <f t="shared" ref="L3:L66" si="2">IF(C3=$L$1,G3,"")</f>
        <v>Elève 2</v>
      </c>
      <c r="M3" s="3" t="s">
        <v>53</v>
      </c>
      <c r="N3" s="20" t="str">
        <f t="array" ref="N3">IFERROR(IF(COUNTA(plage1)&lt;ROWS(N$3:N3),"",INDEX($L$1:$L$361,SMALL(IF(plage1&lt;&gt;"",ROW(plage1)),ROWS(N$3:N3)))),"")</f>
        <v>Elève 1</v>
      </c>
      <c r="O3" s="20"/>
    </row>
    <row r="4" spans="1:16" ht="15.75" x14ac:dyDescent="0.25">
      <c r="A4" s="94" t="s">
        <v>141</v>
      </c>
      <c r="B4" s="93">
        <v>3</v>
      </c>
      <c r="C4" s="93" t="s">
        <v>51</v>
      </c>
      <c r="D4" s="122" t="s">
        <v>54</v>
      </c>
      <c r="E4" s="122"/>
      <c r="F4" s="122"/>
      <c r="G4" s="3" t="str">
        <f t="shared" si="0"/>
        <v>Elève 3</v>
      </c>
      <c r="I4" s="20" t="str">
        <f t="shared" si="1"/>
        <v>Classe Test</v>
      </c>
      <c r="J4" t="str">
        <f t="array" ref="J4">IFERROR(INDEX(plage1bis,MATCH(SMALL(IF(MATCH(IF(COUNTIF(plage1bis,"&lt;="&amp;plage1bis)=0,"",COUNTIF(plage1bis,"&lt;="&amp;plage1bis)),IF(COUNTIF(plage1bis,"&lt;="&amp;plage1bis)=0,"",COUNTIF(plage1bis,"&lt;="&amp;plage1bis)),0)=ROW($1:$360),COUNTIF(plage1bis,"&lt;="&amp;plage1bis),""),ROW(I3)+1),IF(MATCH(IF(COUNTIF(plage1bis,"&lt;="&amp;plage1bis)=0,"",COUNTIF(plage1bis,"&lt;="&amp;plage1bis)),IF(COUNTIF(plage1bis,"&lt;="&amp;plage1bis)=0,"",COUNTIF(plage1bis,"&lt;="&amp;plage1bis)),0)=ROW($1:$360),COUNTIF(plage1bis,"&lt;="&amp;plage1bis),""),0)),"")</f>
        <v/>
      </c>
      <c r="L4" s="20" t="str">
        <f t="shared" si="2"/>
        <v>Elève 3</v>
      </c>
      <c r="M4" s="3"/>
      <c r="N4" s="20" t="str">
        <f t="array" ref="N4">IFERROR(IF(COUNTA(plage1)&lt;ROWS(N$3:N4),"",INDEX($L$1:$L$361,SMALL(IF(plage1&lt;&gt;"",ROW(plage1)),ROWS(N$3:N4)))),"")</f>
        <v>Elève 2</v>
      </c>
      <c r="O4" s="20"/>
    </row>
    <row r="5" spans="1:16" ht="15.75" x14ac:dyDescent="0.25">
      <c r="A5" s="94" t="s">
        <v>141</v>
      </c>
      <c r="B5" s="93">
        <v>4</v>
      </c>
      <c r="C5" s="93" t="s">
        <v>51</v>
      </c>
      <c r="D5" s="122" t="s">
        <v>55</v>
      </c>
      <c r="E5" s="122"/>
      <c r="F5" s="122"/>
      <c r="G5" s="3" t="str">
        <f t="shared" si="0"/>
        <v>Elève 4</v>
      </c>
      <c r="I5" s="20" t="str">
        <f t="shared" si="1"/>
        <v>Classe Test</v>
      </c>
      <c r="J5" t="str">
        <f t="array" ref="J5">IFERROR(INDEX(plage1bis,MATCH(SMALL(IF(MATCH(IF(COUNTIF(plage1bis,"&lt;="&amp;plage1bis)=0,"",COUNTIF(plage1bis,"&lt;="&amp;plage1bis)),IF(COUNTIF(plage1bis,"&lt;="&amp;plage1bis)=0,"",COUNTIF(plage1bis,"&lt;="&amp;plage1bis)),0)=ROW($1:$360),COUNTIF(plage1bis,"&lt;="&amp;plage1bis),""),ROW(I4)+1),IF(MATCH(IF(COUNTIF(plage1bis,"&lt;="&amp;plage1bis)=0,"",COUNTIF(plage1bis,"&lt;="&amp;plage1bis)),IF(COUNTIF(plage1bis,"&lt;="&amp;plage1bis)=0,"",COUNTIF(plage1bis,"&lt;="&amp;plage1bis)),0)=ROW($1:$360),COUNTIF(plage1bis,"&lt;="&amp;plage1bis),""),0)),"")</f>
        <v/>
      </c>
      <c r="L5" s="20" t="str">
        <f t="shared" si="2"/>
        <v>Elève 4</v>
      </c>
      <c r="M5" s="3"/>
      <c r="N5" s="20" t="str">
        <f t="array" ref="N5">IFERROR(IF(COUNTA(plage1)&lt;ROWS(N$3:N5),"",INDEX($L$1:$L$361,SMALL(IF(plage1&lt;&gt;"",ROW(plage1)),ROWS(N$3:N5)))),"")</f>
        <v>Elève 3</v>
      </c>
      <c r="O5" s="20"/>
    </row>
    <row r="6" spans="1:16" ht="15.75" x14ac:dyDescent="0.25">
      <c r="A6" s="94" t="s">
        <v>141</v>
      </c>
      <c r="B6" s="93">
        <v>5</v>
      </c>
      <c r="C6" s="93" t="s">
        <v>51</v>
      </c>
      <c r="D6" s="122" t="s">
        <v>56</v>
      </c>
      <c r="E6" s="122"/>
      <c r="F6" s="122"/>
      <c r="G6" s="3" t="str">
        <f t="shared" si="0"/>
        <v>Elève 5</v>
      </c>
      <c r="I6" s="20" t="str">
        <f t="shared" si="1"/>
        <v>Classe Test</v>
      </c>
      <c r="J6" t="str">
        <f t="array" ref="J6">IFERROR(INDEX(plage1bis,MATCH(SMALL(IF(MATCH(IF(COUNTIF(plage1bis,"&lt;="&amp;plage1bis)=0,"",COUNTIF(plage1bis,"&lt;="&amp;plage1bis)),IF(COUNTIF(plage1bis,"&lt;="&amp;plage1bis)=0,"",COUNTIF(plage1bis,"&lt;="&amp;plage1bis)),0)=ROW($1:$360),COUNTIF(plage1bis,"&lt;="&amp;plage1bis),""),ROW(I5)+1),IF(MATCH(IF(COUNTIF(plage1bis,"&lt;="&amp;plage1bis)=0,"",COUNTIF(plage1bis,"&lt;="&amp;plage1bis)),IF(COUNTIF(plage1bis,"&lt;="&amp;plage1bis)=0,"",COUNTIF(plage1bis,"&lt;="&amp;plage1bis)),0)=ROW($1:$360),COUNTIF(plage1bis,"&lt;="&amp;plage1bis),""),0)),"")</f>
        <v/>
      </c>
      <c r="L6" s="20" t="str">
        <f t="shared" si="2"/>
        <v>Elève 5</v>
      </c>
      <c r="M6" s="3"/>
      <c r="N6" s="20" t="str">
        <f t="array" ref="N6">IFERROR(IF(COUNTA(plage1)&lt;ROWS(N$3:N6),"",INDEX($L$1:$L$361,SMALL(IF(plage1&lt;&gt;"",ROW(plage1)),ROWS(N$3:N6)))),"")</f>
        <v>Elève 4</v>
      </c>
      <c r="O6" s="20"/>
    </row>
    <row r="7" spans="1:16" ht="15.75" x14ac:dyDescent="0.25">
      <c r="A7" s="94" t="s">
        <v>141</v>
      </c>
      <c r="B7" s="93">
        <v>6</v>
      </c>
      <c r="C7" s="93" t="s">
        <v>51</v>
      </c>
      <c r="D7" s="18"/>
      <c r="E7" s="18"/>
      <c r="F7" s="18"/>
      <c r="G7" s="3" t="str">
        <f t="shared" si="0"/>
        <v>Elève 6</v>
      </c>
      <c r="I7" s="20" t="str">
        <f t="shared" si="1"/>
        <v>Classe Test</v>
      </c>
      <c r="J7" t="str">
        <f t="array" ref="J7">IFERROR(INDEX(plage1bis,MATCH(SMALL(IF(MATCH(IF(COUNTIF(plage1bis,"&lt;="&amp;plage1bis)=0,"",COUNTIF(plage1bis,"&lt;="&amp;plage1bis)),IF(COUNTIF(plage1bis,"&lt;="&amp;plage1bis)=0,"",COUNTIF(plage1bis,"&lt;="&amp;plage1bis)),0)=ROW($1:$360),COUNTIF(plage1bis,"&lt;="&amp;plage1bis),""),ROW(I6)+1),IF(MATCH(IF(COUNTIF(plage1bis,"&lt;="&amp;plage1bis)=0,"",COUNTIF(plage1bis,"&lt;="&amp;plage1bis)),IF(COUNTIF(plage1bis,"&lt;="&amp;plage1bis)=0,"",COUNTIF(plage1bis,"&lt;="&amp;plage1bis)),0)=ROW($1:$360),COUNTIF(plage1bis,"&lt;="&amp;plage1bis),""),0)),"")</f>
        <v/>
      </c>
      <c r="L7" s="20" t="str">
        <f t="shared" si="2"/>
        <v>Elève 6</v>
      </c>
      <c r="M7" s="3"/>
      <c r="N7" s="20" t="str">
        <f t="array" ref="N7">IFERROR(IF(COUNTA(plage1)&lt;ROWS(N$3:N7),"",INDEX($L$1:$L$361,SMALL(IF(plage1&lt;&gt;"",ROW(plage1)),ROWS(N$3:N7)))),"")</f>
        <v>Elève 5</v>
      </c>
      <c r="O7" s="20"/>
    </row>
    <row r="8" spans="1:16" x14ac:dyDescent="0.25">
      <c r="A8" s="94" t="s">
        <v>141</v>
      </c>
      <c r="B8" s="93">
        <v>7</v>
      </c>
      <c r="C8" s="93" t="s">
        <v>51</v>
      </c>
      <c r="G8" s="3" t="str">
        <f t="shared" si="0"/>
        <v>Elève 7</v>
      </c>
      <c r="I8" s="20" t="str">
        <f t="shared" si="1"/>
        <v>Classe Test</v>
      </c>
      <c r="J8" t="str">
        <f t="array" ref="J8">IFERROR(INDEX(plage1bis,MATCH(SMALL(IF(MATCH(IF(COUNTIF(plage1bis,"&lt;="&amp;plage1bis)=0,"",COUNTIF(plage1bis,"&lt;="&amp;plage1bis)),IF(COUNTIF(plage1bis,"&lt;="&amp;plage1bis)=0,"",COUNTIF(plage1bis,"&lt;="&amp;plage1bis)),0)=ROW($1:$360),COUNTIF(plage1bis,"&lt;="&amp;plage1bis),""),ROW(I7)+1),IF(MATCH(IF(COUNTIF(plage1bis,"&lt;="&amp;plage1bis)=0,"",COUNTIF(plage1bis,"&lt;="&amp;plage1bis)),IF(COUNTIF(plage1bis,"&lt;="&amp;plage1bis)=0,"",COUNTIF(plage1bis,"&lt;="&amp;plage1bis)),0)=ROW($1:$360),COUNTIF(plage1bis,"&lt;="&amp;plage1bis),""),0)),"")</f>
        <v/>
      </c>
      <c r="L8" s="20" t="str">
        <f t="shared" si="2"/>
        <v>Elève 7</v>
      </c>
      <c r="N8" s="20" t="str">
        <f t="array" ref="N8">IFERROR(IF(COUNTA(plage1)&lt;ROWS(N$3:N8),"",INDEX($L$1:$L$361,SMALL(IF(plage1&lt;&gt;"",ROW(plage1)),ROWS(N$3:N8)))),"")</f>
        <v>Elève 6</v>
      </c>
    </row>
    <row r="9" spans="1:16" x14ac:dyDescent="0.25">
      <c r="A9" s="94" t="s">
        <v>141</v>
      </c>
      <c r="B9" s="93">
        <v>8</v>
      </c>
      <c r="C9" s="93" t="s">
        <v>51</v>
      </c>
      <c r="G9" s="3" t="str">
        <f t="shared" si="0"/>
        <v>Elève 8</v>
      </c>
      <c r="I9" s="20" t="str">
        <f t="shared" si="1"/>
        <v>Classe Test</v>
      </c>
      <c r="J9" t="str">
        <f t="array" ref="J9">IFERROR(INDEX(plage1bis,MATCH(SMALL(IF(MATCH(IF(COUNTIF(plage1bis,"&lt;="&amp;plage1bis)=0,"",COUNTIF(plage1bis,"&lt;="&amp;plage1bis)),IF(COUNTIF(plage1bis,"&lt;="&amp;plage1bis)=0,"",COUNTIF(plage1bis,"&lt;="&amp;plage1bis)),0)=ROW($1:$360),COUNTIF(plage1bis,"&lt;="&amp;plage1bis),""),ROW(I8)+1),IF(MATCH(IF(COUNTIF(plage1bis,"&lt;="&amp;plage1bis)=0,"",COUNTIF(plage1bis,"&lt;="&amp;plage1bis)),IF(COUNTIF(plage1bis,"&lt;="&amp;plage1bis)=0,"",COUNTIF(plage1bis,"&lt;="&amp;plage1bis)),0)=ROW($1:$360),COUNTIF(plage1bis,"&lt;="&amp;plage1bis),""),0)),"")</f>
        <v/>
      </c>
      <c r="L9" s="20" t="str">
        <f t="shared" si="2"/>
        <v>Elève 8</v>
      </c>
      <c r="N9" s="20" t="str">
        <f t="array" ref="N9">IFERROR(IF(COUNTA(plage1)&lt;ROWS(N$3:N9),"",INDEX($L$1:$L$361,SMALL(IF(plage1&lt;&gt;"",ROW(plage1)),ROWS(N$3:N9)))),"")</f>
        <v>Elève 7</v>
      </c>
    </row>
    <row r="10" spans="1:16" x14ac:dyDescent="0.25">
      <c r="A10" s="94" t="s">
        <v>141</v>
      </c>
      <c r="B10" s="93">
        <v>9</v>
      </c>
      <c r="C10" s="93" t="s">
        <v>51</v>
      </c>
      <c r="G10" s="3" t="str">
        <f t="shared" si="0"/>
        <v>Elève 9</v>
      </c>
      <c r="I10" s="20" t="str">
        <f t="shared" si="1"/>
        <v>Classe Test</v>
      </c>
      <c r="J10" t="str">
        <f t="array" ref="J10">IFERROR(INDEX(plage1bis,MATCH(SMALL(IF(MATCH(IF(COUNTIF(plage1bis,"&lt;="&amp;plage1bis)=0,"",COUNTIF(plage1bis,"&lt;="&amp;plage1bis)),IF(COUNTIF(plage1bis,"&lt;="&amp;plage1bis)=0,"",COUNTIF(plage1bis,"&lt;="&amp;plage1bis)),0)=ROW($1:$360),COUNTIF(plage1bis,"&lt;="&amp;plage1bis),""),ROW(I9)+1),IF(MATCH(IF(COUNTIF(plage1bis,"&lt;="&amp;plage1bis)=0,"",COUNTIF(plage1bis,"&lt;="&amp;plage1bis)),IF(COUNTIF(plage1bis,"&lt;="&amp;plage1bis)=0,"",COUNTIF(plage1bis,"&lt;="&amp;plage1bis)),0)=ROW($1:$360),COUNTIF(plage1bis,"&lt;="&amp;plage1bis),""),0)),"")</f>
        <v/>
      </c>
      <c r="L10" s="20" t="str">
        <f t="shared" si="2"/>
        <v>Elève 9</v>
      </c>
      <c r="N10" s="20" t="str">
        <f t="array" ref="N10">IFERROR(IF(COUNTA(plage1)&lt;ROWS(N$3:N10),"",INDEX($L$1:$L$361,SMALL(IF(plage1&lt;&gt;"",ROW(plage1)),ROWS(N$3:N10)))),"")</f>
        <v>Elève 8</v>
      </c>
    </row>
    <row r="11" spans="1:16" x14ac:dyDescent="0.25">
      <c r="A11" s="94" t="s">
        <v>141</v>
      </c>
      <c r="B11" s="93">
        <v>10</v>
      </c>
      <c r="C11" s="93" t="s">
        <v>51</v>
      </c>
      <c r="G11" s="3" t="str">
        <f t="shared" si="0"/>
        <v>Elève 10</v>
      </c>
      <c r="I11" s="20" t="str">
        <f t="shared" si="1"/>
        <v>Classe Test</v>
      </c>
      <c r="J11" t="str">
        <f t="array" ref="J11">IFERROR(INDEX(plage1bis,MATCH(SMALL(IF(MATCH(IF(COUNTIF(plage1bis,"&lt;="&amp;plage1bis)=0,"",COUNTIF(plage1bis,"&lt;="&amp;plage1bis)),IF(COUNTIF(plage1bis,"&lt;="&amp;plage1bis)=0,"",COUNTIF(plage1bis,"&lt;="&amp;plage1bis)),0)=ROW($1:$360),COUNTIF(plage1bis,"&lt;="&amp;plage1bis),""),ROW(I10)+1),IF(MATCH(IF(COUNTIF(plage1bis,"&lt;="&amp;plage1bis)=0,"",COUNTIF(plage1bis,"&lt;="&amp;plage1bis)),IF(COUNTIF(plage1bis,"&lt;="&amp;plage1bis)=0,"",COUNTIF(plage1bis,"&lt;="&amp;plage1bis)),0)=ROW($1:$360),COUNTIF(plage1bis,"&lt;="&amp;plage1bis),""),0)),"")</f>
        <v/>
      </c>
      <c r="L11" s="20" t="str">
        <f t="shared" si="2"/>
        <v>Elève 10</v>
      </c>
      <c r="N11" s="20" t="str">
        <f t="array" ref="N11">IFERROR(IF(COUNTA(plage1)&lt;ROWS(N$3:N11),"",INDEX($L$1:$L$361,SMALL(IF(plage1&lt;&gt;"",ROW(plage1)),ROWS(N$3:N11)))),"")</f>
        <v>Elève 9</v>
      </c>
    </row>
    <row r="12" spans="1:16" x14ac:dyDescent="0.25">
      <c r="A12" s="94" t="s">
        <v>141</v>
      </c>
      <c r="B12" s="93">
        <v>11</v>
      </c>
      <c r="C12" s="93" t="s">
        <v>51</v>
      </c>
      <c r="G12" s="3" t="str">
        <f t="shared" si="0"/>
        <v>Elève 11</v>
      </c>
      <c r="I12" s="20" t="str">
        <f t="shared" si="1"/>
        <v>Classe Test</v>
      </c>
      <c r="L12" s="20" t="str">
        <f t="shared" si="2"/>
        <v>Elève 11</v>
      </c>
      <c r="N12" s="20" t="str">
        <f t="array" ref="N12">IFERROR(IF(COUNTA(plage1)&lt;ROWS(N$3:N12),"",INDEX($L$1:$L$361,SMALL(IF(plage1&lt;&gt;"",ROW(plage1)),ROWS(N$3:N12)))),"")</f>
        <v>Elève 10</v>
      </c>
    </row>
    <row r="13" spans="1:16" x14ac:dyDescent="0.25">
      <c r="A13" s="94" t="s">
        <v>141</v>
      </c>
      <c r="B13" s="93">
        <v>12</v>
      </c>
      <c r="C13" s="93" t="s">
        <v>51</v>
      </c>
      <c r="G13" s="3" t="str">
        <f t="shared" si="0"/>
        <v>Elève 12</v>
      </c>
      <c r="I13" s="20" t="str">
        <f t="shared" si="1"/>
        <v>Classe Test</v>
      </c>
      <c r="L13" s="20" t="str">
        <f t="shared" si="2"/>
        <v>Elève 12</v>
      </c>
      <c r="N13" s="20" t="str">
        <f t="array" ref="N13">IFERROR(IF(COUNTA(plage1)&lt;ROWS(N$3:N13),"",INDEX($L$1:$L$361,SMALL(IF(plage1&lt;&gt;"",ROW(plage1)),ROWS(N$3:N13)))),"")</f>
        <v>Elève 11</v>
      </c>
    </row>
    <row r="14" spans="1:16" x14ac:dyDescent="0.25">
      <c r="A14" s="94" t="s">
        <v>141</v>
      </c>
      <c r="B14" s="93">
        <v>13</v>
      </c>
      <c r="C14" s="93" t="s">
        <v>51</v>
      </c>
      <c r="G14" s="3" t="str">
        <f t="shared" si="0"/>
        <v>Elève 13</v>
      </c>
      <c r="I14" s="20" t="str">
        <f t="shared" si="1"/>
        <v>Classe Test</v>
      </c>
      <c r="L14" s="20" t="str">
        <f t="shared" si="2"/>
        <v>Elève 13</v>
      </c>
      <c r="N14" s="20" t="str">
        <f t="array" ref="N14">IFERROR(IF(COUNTA(plage1)&lt;ROWS(N$3:N14),"",INDEX($L$1:$L$361,SMALL(IF(plage1&lt;&gt;"",ROW(plage1)),ROWS(N$3:N14)))),"")</f>
        <v>Elève 12</v>
      </c>
    </row>
    <row r="15" spans="1:16" x14ac:dyDescent="0.25">
      <c r="A15" s="94" t="s">
        <v>141</v>
      </c>
      <c r="B15" s="93">
        <v>14</v>
      </c>
      <c r="C15" s="93" t="s">
        <v>51</v>
      </c>
      <c r="G15" s="3" t="str">
        <f t="shared" si="0"/>
        <v>Elève 14</v>
      </c>
      <c r="I15" s="20" t="str">
        <f t="shared" si="1"/>
        <v>Classe Test</v>
      </c>
      <c r="L15" s="20" t="str">
        <f t="shared" si="2"/>
        <v>Elève 14</v>
      </c>
      <c r="N15" s="20" t="str">
        <f t="array" ref="N15">IFERROR(IF(COUNTA(plage1)&lt;ROWS(N$3:N15),"",INDEX($L$1:$L$361,SMALL(IF(plage1&lt;&gt;"",ROW(plage1)),ROWS(N$3:N15)))),"")</f>
        <v>Elève 13</v>
      </c>
    </row>
    <row r="16" spans="1:16" x14ac:dyDescent="0.25">
      <c r="A16" s="94" t="s">
        <v>141</v>
      </c>
      <c r="B16" s="93">
        <v>15</v>
      </c>
      <c r="C16" s="93" t="s">
        <v>51</v>
      </c>
      <c r="G16" s="3" t="str">
        <f t="shared" si="0"/>
        <v>Elève 15</v>
      </c>
      <c r="I16" s="20" t="str">
        <f t="shared" si="1"/>
        <v>Classe Test</v>
      </c>
      <c r="L16" s="20" t="str">
        <f t="shared" si="2"/>
        <v>Elève 15</v>
      </c>
      <c r="N16" s="20" t="str">
        <f t="array" ref="N16">IFERROR(IF(COUNTA(plage1)&lt;ROWS(N$3:N16),"",INDEX($L$1:$L$361,SMALL(IF(plage1&lt;&gt;"",ROW(plage1)),ROWS(N$3:N16)))),"")</f>
        <v>Elève 14</v>
      </c>
    </row>
    <row r="17" spans="1:14" x14ac:dyDescent="0.25">
      <c r="A17" s="94" t="s">
        <v>141</v>
      </c>
      <c r="B17" s="93">
        <v>16</v>
      </c>
      <c r="C17" s="93" t="s">
        <v>51</v>
      </c>
      <c r="G17" s="3" t="str">
        <f t="shared" si="0"/>
        <v>Elève 16</v>
      </c>
      <c r="I17" s="20" t="str">
        <f t="shared" si="1"/>
        <v>Classe Test</v>
      </c>
      <c r="L17" s="20" t="str">
        <f t="shared" si="2"/>
        <v>Elève 16</v>
      </c>
      <c r="N17" s="20" t="str">
        <f t="array" ref="N17">IFERROR(IF(COUNTA(plage1)&lt;ROWS(N$3:N17),"",INDEX($L$1:$L$361,SMALL(IF(plage1&lt;&gt;"",ROW(plage1)),ROWS(N$3:N17)))),"")</f>
        <v>Elève 15</v>
      </c>
    </row>
    <row r="18" spans="1:14" x14ac:dyDescent="0.25">
      <c r="A18" s="94" t="s">
        <v>141</v>
      </c>
      <c r="B18" s="93">
        <v>17</v>
      </c>
      <c r="C18" s="93" t="s">
        <v>51</v>
      </c>
      <c r="G18" s="3" t="str">
        <f t="shared" si="0"/>
        <v>Elève 17</v>
      </c>
      <c r="I18" s="20" t="str">
        <f t="shared" si="1"/>
        <v>Classe Test</v>
      </c>
      <c r="L18" s="20" t="str">
        <f t="shared" si="2"/>
        <v>Elève 17</v>
      </c>
      <c r="N18" s="20" t="str">
        <f t="array" ref="N18">IFERROR(IF(COUNTA(plage1)&lt;ROWS(N$3:N18),"",INDEX($L$1:$L$361,SMALL(IF(plage1&lt;&gt;"",ROW(plage1)),ROWS(N$3:N18)))),"")</f>
        <v>Elève 16</v>
      </c>
    </row>
    <row r="19" spans="1:14" x14ac:dyDescent="0.25">
      <c r="A19" s="94" t="s">
        <v>141</v>
      </c>
      <c r="B19" s="93">
        <v>18</v>
      </c>
      <c r="C19" s="93" t="s">
        <v>51</v>
      </c>
      <c r="G19" s="3" t="str">
        <f t="shared" si="0"/>
        <v>Elève 18</v>
      </c>
      <c r="I19" s="20" t="str">
        <f t="shared" si="1"/>
        <v>Classe Test</v>
      </c>
      <c r="L19" s="20" t="str">
        <f t="shared" si="2"/>
        <v>Elève 18</v>
      </c>
      <c r="N19" s="20" t="str">
        <f t="array" ref="N19">IFERROR(IF(COUNTA(plage1)&lt;ROWS(N$3:N19),"",INDEX($L$1:$L$361,SMALL(IF(plage1&lt;&gt;"",ROW(plage1)),ROWS(N$3:N19)))),"")</f>
        <v>Elève 17</v>
      </c>
    </row>
    <row r="20" spans="1:14" x14ac:dyDescent="0.25">
      <c r="A20" s="94" t="s">
        <v>141</v>
      </c>
      <c r="B20" s="93">
        <v>19</v>
      </c>
      <c r="C20" s="93" t="s">
        <v>51</v>
      </c>
      <c r="G20" s="3" t="str">
        <f t="shared" si="0"/>
        <v>Elève 19</v>
      </c>
      <c r="I20" s="20" t="str">
        <f t="shared" si="1"/>
        <v>Classe Test</v>
      </c>
      <c r="L20" s="20" t="str">
        <f t="shared" si="2"/>
        <v>Elève 19</v>
      </c>
      <c r="N20" s="20" t="str">
        <f t="array" ref="N20">IFERROR(IF(COUNTA(plage1)&lt;ROWS(N$3:N20),"",INDEX($L$1:$L$361,SMALL(IF(plage1&lt;&gt;"",ROW(plage1)),ROWS(N$3:N20)))),"")</f>
        <v>Elève 18</v>
      </c>
    </row>
    <row r="21" spans="1:14" x14ac:dyDescent="0.25">
      <c r="A21" s="94" t="s">
        <v>141</v>
      </c>
      <c r="B21" s="93">
        <v>20</v>
      </c>
      <c r="C21" s="93" t="s">
        <v>51</v>
      </c>
      <c r="G21" s="3" t="str">
        <f t="shared" si="0"/>
        <v>Elève 20</v>
      </c>
      <c r="I21" s="20" t="str">
        <f t="shared" si="1"/>
        <v>Classe Test</v>
      </c>
      <c r="L21" s="20" t="str">
        <f t="shared" si="2"/>
        <v>Elève 20</v>
      </c>
      <c r="N21" s="20" t="str">
        <f t="array" ref="N21">IFERROR(IF(COUNTA(plage1)&lt;ROWS(N$3:N21),"",INDEX($L$1:$L$361,SMALL(IF(plage1&lt;&gt;"",ROW(plage1)),ROWS(N$3:N21)))),"")</f>
        <v>Elève 19</v>
      </c>
    </row>
    <row r="22" spans="1:14" x14ac:dyDescent="0.25">
      <c r="A22" s="94" t="s">
        <v>141</v>
      </c>
      <c r="B22" s="93">
        <v>21</v>
      </c>
      <c r="C22" s="93" t="s">
        <v>51</v>
      </c>
      <c r="G22" s="3" t="str">
        <f t="shared" si="0"/>
        <v>Elève 21</v>
      </c>
      <c r="I22" s="20" t="str">
        <f t="shared" si="1"/>
        <v>Classe Test</v>
      </c>
      <c r="L22" s="20" t="str">
        <f t="shared" si="2"/>
        <v>Elève 21</v>
      </c>
      <c r="N22" s="20" t="str">
        <f t="array" ref="N22">IFERROR(IF(COUNTA(plage1)&lt;ROWS(N$3:N22),"",INDEX($L$1:$L$361,SMALL(IF(plage1&lt;&gt;"",ROW(plage1)),ROWS(N$3:N22)))),"")</f>
        <v>Elève 20</v>
      </c>
    </row>
    <row r="23" spans="1:14" x14ac:dyDescent="0.25">
      <c r="A23" s="94" t="s">
        <v>141</v>
      </c>
      <c r="B23" s="93">
        <v>22</v>
      </c>
      <c r="C23" s="93" t="s">
        <v>51</v>
      </c>
      <c r="G23" s="3" t="str">
        <f t="shared" si="0"/>
        <v>Elève 22</v>
      </c>
      <c r="I23" s="20" t="str">
        <f t="shared" si="1"/>
        <v>Classe Test</v>
      </c>
      <c r="L23" s="20" t="str">
        <f t="shared" si="2"/>
        <v>Elève 22</v>
      </c>
      <c r="N23" s="20" t="str">
        <f t="array" ref="N23">IFERROR(IF(COUNTA(plage1)&lt;ROWS(N$3:N23),"",INDEX($L$1:$L$361,SMALL(IF(plage1&lt;&gt;"",ROW(plage1)),ROWS(N$3:N23)))),"")</f>
        <v>Elève 21</v>
      </c>
    </row>
    <row r="24" spans="1:14" x14ac:dyDescent="0.25">
      <c r="A24" s="94" t="s">
        <v>141</v>
      </c>
      <c r="B24" s="93">
        <v>23</v>
      </c>
      <c r="C24" s="93" t="s">
        <v>51</v>
      </c>
      <c r="G24" s="3" t="str">
        <f t="shared" si="0"/>
        <v>Elève 23</v>
      </c>
      <c r="I24" s="20" t="str">
        <f t="shared" si="1"/>
        <v>Classe Test</v>
      </c>
      <c r="L24" s="20" t="str">
        <f t="shared" si="2"/>
        <v>Elève 23</v>
      </c>
      <c r="N24" s="20" t="str">
        <f t="array" ref="N24">IFERROR(IF(COUNTA(plage1)&lt;ROWS(N$3:N24),"",INDEX($L$1:$L$361,SMALL(IF(plage1&lt;&gt;"",ROW(plage1)),ROWS(N$3:N24)))),"")</f>
        <v>Elève 22</v>
      </c>
    </row>
    <row r="25" spans="1:14" x14ac:dyDescent="0.25">
      <c r="A25" s="94" t="s">
        <v>141</v>
      </c>
      <c r="B25" s="93">
        <v>24</v>
      </c>
      <c r="C25" s="93" t="s">
        <v>51</v>
      </c>
      <c r="G25" s="3" t="str">
        <f t="shared" si="0"/>
        <v>Elève 24</v>
      </c>
      <c r="I25" s="20" t="str">
        <f t="shared" si="1"/>
        <v>Classe Test</v>
      </c>
      <c r="L25" s="20" t="str">
        <f t="shared" si="2"/>
        <v>Elève 24</v>
      </c>
      <c r="N25" s="20" t="str">
        <f t="array" ref="N25">IFERROR(IF(COUNTA(plage1)&lt;ROWS(N$3:N25),"",INDEX($L$1:$L$361,SMALL(IF(plage1&lt;&gt;"",ROW(plage1)),ROWS(N$3:N25)))),"")</f>
        <v>Elève 23</v>
      </c>
    </row>
    <row r="26" spans="1:14" x14ac:dyDescent="0.25">
      <c r="A26" s="94" t="s">
        <v>141</v>
      </c>
      <c r="B26" s="93">
        <v>25</v>
      </c>
      <c r="C26" s="93" t="s">
        <v>51</v>
      </c>
      <c r="G26" s="3" t="str">
        <f t="shared" si="0"/>
        <v>Elève 25</v>
      </c>
      <c r="I26" s="20" t="str">
        <f t="shared" si="1"/>
        <v>Classe Test</v>
      </c>
      <c r="L26" s="20" t="str">
        <f t="shared" si="2"/>
        <v>Elève 25</v>
      </c>
      <c r="N26" s="20" t="str">
        <f t="array" ref="N26">IFERROR(IF(COUNTA(plage1)&lt;ROWS(N$3:N26),"",INDEX($L$1:$L$361,SMALL(IF(plage1&lt;&gt;"",ROW(plage1)),ROWS(N$3:N26)))),"")</f>
        <v>Elève 24</v>
      </c>
    </row>
    <row r="27" spans="1:14" x14ac:dyDescent="0.25">
      <c r="A27" s="94" t="s">
        <v>141</v>
      </c>
      <c r="B27" s="93">
        <v>26</v>
      </c>
      <c r="C27" s="93" t="s">
        <v>51</v>
      </c>
      <c r="G27" s="3" t="str">
        <f t="shared" si="0"/>
        <v>Elève 26</v>
      </c>
      <c r="I27" s="20" t="str">
        <f t="shared" si="1"/>
        <v>Classe Test</v>
      </c>
      <c r="L27" s="20" t="str">
        <f t="shared" si="2"/>
        <v>Elève 26</v>
      </c>
      <c r="N27" s="20" t="str">
        <f t="array" ref="N27">IFERROR(IF(COUNTA(plage1)&lt;ROWS(N$3:N27),"",INDEX($L$1:$L$361,SMALL(IF(plage1&lt;&gt;"",ROW(plage1)),ROWS(N$3:N27)))),"")</f>
        <v>Elève 25</v>
      </c>
    </row>
    <row r="28" spans="1:14" x14ac:dyDescent="0.25">
      <c r="A28" s="94" t="s">
        <v>141</v>
      </c>
      <c r="B28" s="93">
        <v>27</v>
      </c>
      <c r="C28" s="93" t="s">
        <v>51</v>
      </c>
      <c r="G28" s="3" t="str">
        <f t="shared" si="0"/>
        <v>Elève 27</v>
      </c>
      <c r="I28" s="20" t="str">
        <f t="shared" si="1"/>
        <v>Classe Test</v>
      </c>
      <c r="L28" s="20" t="str">
        <f t="shared" si="2"/>
        <v>Elève 27</v>
      </c>
      <c r="N28" s="20" t="str">
        <f t="array" ref="N28">IFERROR(IF(COUNTA(plage1)&lt;ROWS(N$3:N28),"",INDEX($L$1:$L$361,SMALL(IF(plage1&lt;&gt;"",ROW(plage1)),ROWS(N$3:N28)))),"")</f>
        <v>Elève 26</v>
      </c>
    </row>
    <row r="29" spans="1:14" x14ac:dyDescent="0.25">
      <c r="A29" s="94" t="s">
        <v>141</v>
      </c>
      <c r="B29" s="93">
        <v>28</v>
      </c>
      <c r="C29" s="93" t="s">
        <v>51</v>
      </c>
      <c r="G29" s="3" t="str">
        <f t="shared" si="0"/>
        <v>Elève 28</v>
      </c>
      <c r="I29" s="20" t="str">
        <f t="shared" si="1"/>
        <v>Classe Test</v>
      </c>
      <c r="L29" s="20" t="str">
        <f t="shared" si="2"/>
        <v>Elève 28</v>
      </c>
      <c r="N29" s="20" t="str">
        <f t="array" ref="N29">IFERROR(IF(COUNTA(plage1)&lt;ROWS(N$3:N29),"",INDEX($L$1:$L$361,SMALL(IF(plage1&lt;&gt;"",ROW(plage1)),ROWS(N$3:N29)))),"")</f>
        <v>Elève 27</v>
      </c>
    </row>
    <row r="30" spans="1:14" x14ac:dyDescent="0.25">
      <c r="A30" s="94" t="s">
        <v>141</v>
      </c>
      <c r="B30" s="93">
        <v>29</v>
      </c>
      <c r="C30" s="93" t="s">
        <v>51</v>
      </c>
      <c r="G30" s="3" t="str">
        <f t="shared" si="0"/>
        <v>Elève 29</v>
      </c>
      <c r="I30" s="20" t="str">
        <f t="shared" si="1"/>
        <v>Classe Test</v>
      </c>
      <c r="L30" s="20" t="str">
        <f t="shared" si="2"/>
        <v>Elève 29</v>
      </c>
      <c r="N30" s="20" t="str">
        <f t="array" ref="N30">IFERROR(IF(COUNTA(plage1)&lt;ROWS(N$3:N30),"",INDEX($L$1:$L$361,SMALL(IF(plage1&lt;&gt;"",ROW(plage1)),ROWS(N$3:N30)))),"")</f>
        <v>Elève 28</v>
      </c>
    </row>
    <row r="31" spans="1:14" x14ac:dyDescent="0.25">
      <c r="A31" s="94" t="s">
        <v>141</v>
      </c>
      <c r="B31" s="93">
        <v>30</v>
      </c>
      <c r="C31" s="93" t="s">
        <v>51</v>
      </c>
      <c r="G31" s="3" t="str">
        <f t="shared" si="0"/>
        <v>Elève 30</v>
      </c>
      <c r="I31" s="20" t="str">
        <f t="shared" si="1"/>
        <v>Classe Test</v>
      </c>
      <c r="L31" s="20" t="str">
        <f t="shared" si="2"/>
        <v>Elève 30</v>
      </c>
      <c r="N31" s="20" t="str">
        <f t="array" ref="N31">IFERROR(IF(COUNTA(plage1)&lt;ROWS(N$3:N31),"",INDEX($L$1:$L$361,SMALL(IF(plage1&lt;&gt;"",ROW(plage1)),ROWS(N$3:N31)))),"")</f>
        <v>Elève 29</v>
      </c>
    </row>
    <row r="32" spans="1:14" x14ac:dyDescent="0.25">
      <c r="A32" s="24"/>
      <c r="B32" s="23"/>
      <c r="C32" s="23"/>
      <c r="G32" s="3" t="str">
        <f t="shared" si="0"/>
        <v xml:space="preserve"> </v>
      </c>
      <c r="I32" s="20" t="str">
        <f t="shared" si="1"/>
        <v/>
      </c>
      <c r="L32" s="20" t="str">
        <f t="shared" si="2"/>
        <v/>
      </c>
      <c r="N32" s="20" t="str">
        <f t="array" ref="N32">IFERROR(IF(COUNTA(plage1)&lt;ROWS(N$3:N32),"",INDEX($L$1:$L$361,SMALL(IF(plage1&lt;&gt;"",ROW(plage1)),ROWS(N$3:N32)))),"")</f>
        <v>Elève 30</v>
      </c>
    </row>
    <row r="33" spans="1:14" x14ac:dyDescent="0.25">
      <c r="A33" s="23"/>
      <c r="B33" s="23"/>
      <c r="C33" s="23"/>
      <c r="G33" s="3" t="str">
        <f t="shared" si="0"/>
        <v xml:space="preserve"> </v>
      </c>
      <c r="I33" s="20" t="str">
        <f t="shared" si="1"/>
        <v/>
      </c>
      <c r="L33" s="20" t="str">
        <f t="shared" si="2"/>
        <v/>
      </c>
      <c r="N33" s="20" t="str">
        <f t="array" ref="N33">IFERROR(IF(COUNTA(plage1)&lt;ROWS(N$3:N33),"",INDEX($L$1:$L$361,SMALL(IF(plage1&lt;&gt;"",ROW(plage1)),ROWS(N$3:N33)))),"")</f>
        <v/>
      </c>
    </row>
    <row r="34" spans="1:14" x14ac:dyDescent="0.25">
      <c r="A34" s="23"/>
      <c r="B34" s="23"/>
      <c r="C34" s="23"/>
      <c r="G34" s="3" t="str">
        <f t="shared" si="0"/>
        <v xml:space="preserve"> </v>
      </c>
      <c r="I34" s="20" t="str">
        <f t="shared" si="1"/>
        <v/>
      </c>
      <c r="L34" s="20" t="str">
        <f t="shared" si="2"/>
        <v/>
      </c>
      <c r="N34" s="20" t="str">
        <f t="array" ref="N34">IFERROR(IF(COUNTA(plage1)&lt;ROWS(N$3:N34),"",INDEX($L$1:$L$361,SMALL(IF(plage1&lt;&gt;"",ROW(plage1)),ROWS(N$3:N34)))),"")</f>
        <v/>
      </c>
    </row>
    <row r="35" spans="1:14" x14ac:dyDescent="0.25">
      <c r="A35" s="23"/>
      <c r="B35" s="23"/>
      <c r="C35" s="23"/>
      <c r="G35" s="3" t="str">
        <f t="shared" si="0"/>
        <v xml:space="preserve"> </v>
      </c>
      <c r="I35" s="20" t="str">
        <f t="shared" si="1"/>
        <v/>
      </c>
      <c r="L35" s="20" t="str">
        <f t="shared" si="2"/>
        <v/>
      </c>
      <c r="N35" s="20" t="str">
        <f t="array" ref="N35">IFERROR(IF(COUNTA(plage1)&lt;ROWS(N$3:N35),"",INDEX($L$1:$L$361,SMALL(IF(plage1&lt;&gt;"",ROW(plage1)),ROWS(N$3:N35)))),"")</f>
        <v/>
      </c>
    </row>
    <row r="36" spans="1:14" x14ac:dyDescent="0.25">
      <c r="A36" s="23"/>
      <c r="B36" s="23"/>
      <c r="C36" s="23"/>
      <c r="G36" s="3" t="str">
        <f t="shared" si="0"/>
        <v xml:space="preserve"> </v>
      </c>
      <c r="I36" s="20" t="str">
        <f t="shared" si="1"/>
        <v/>
      </c>
      <c r="L36" s="20" t="str">
        <f t="shared" si="2"/>
        <v/>
      </c>
      <c r="N36" s="20" t="str">
        <f t="array" ref="N36">IFERROR(IF(COUNTA(plage1)&lt;ROWS(N$3:N36),"",INDEX($L$1:$L$361,SMALL(IF(plage1&lt;&gt;"",ROW(plage1)),ROWS(N$3:N36)))),"")</f>
        <v/>
      </c>
    </row>
    <row r="37" spans="1:14" x14ac:dyDescent="0.25">
      <c r="A37" s="23"/>
      <c r="B37" s="23"/>
      <c r="C37" s="23"/>
      <c r="G37" s="3" t="str">
        <f t="shared" si="0"/>
        <v xml:space="preserve"> </v>
      </c>
      <c r="I37" s="20" t="str">
        <f t="shared" si="1"/>
        <v/>
      </c>
      <c r="L37" s="20" t="str">
        <f t="shared" si="2"/>
        <v/>
      </c>
      <c r="N37" s="20" t="str">
        <f t="array" ref="N37">IFERROR(IF(COUNTA(plage1)&lt;ROWS(N$3:N37),"",INDEX($L$1:$L$361,SMALL(IF(plage1&lt;&gt;"",ROW(plage1)),ROWS(N$3:N37)))),"")</f>
        <v/>
      </c>
    </row>
    <row r="38" spans="1:14" x14ac:dyDescent="0.25">
      <c r="A38" s="23"/>
      <c r="B38" s="23"/>
      <c r="C38" s="23"/>
      <c r="G38" s="3" t="str">
        <f t="shared" si="0"/>
        <v xml:space="preserve"> </v>
      </c>
      <c r="I38" s="20" t="str">
        <f t="shared" si="1"/>
        <v/>
      </c>
      <c r="L38" s="20" t="str">
        <f t="shared" si="2"/>
        <v/>
      </c>
      <c r="N38" s="20" t="str">
        <f t="array" ref="N38">IFERROR(IF(COUNTA(plage1)&lt;ROWS(N$3:N38),"",INDEX($L$1:$L$361,SMALL(IF(plage1&lt;&gt;"",ROW(plage1)),ROWS(N$3:N38)))),"")</f>
        <v/>
      </c>
    </row>
    <row r="39" spans="1:14" x14ac:dyDescent="0.25">
      <c r="A39" s="23"/>
      <c r="B39" s="23"/>
      <c r="C39" s="23"/>
      <c r="G39" s="3" t="str">
        <f t="shared" si="0"/>
        <v xml:space="preserve"> </v>
      </c>
      <c r="I39" s="20" t="str">
        <f t="shared" si="1"/>
        <v/>
      </c>
      <c r="L39" s="20" t="str">
        <f t="shared" si="2"/>
        <v/>
      </c>
      <c r="N39" s="20" t="str">
        <f t="array" ref="N39">IFERROR(IF(COUNTA(plage1)&lt;ROWS(N$3:N39),"",INDEX($L$1:$L$361,SMALL(IF(plage1&lt;&gt;"",ROW(plage1)),ROWS(N$3:N39)))),"")</f>
        <v/>
      </c>
    </row>
    <row r="40" spans="1:14" x14ac:dyDescent="0.25">
      <c r="A40" s="23"/>
      <c r="B40" s="23"/>
      <c r="C40" s="23"/>
      <c r="G40" s="3" t="str">
        <f t="shared" si="0"/>
        <v xml:space="preserve"> </v>
      </c>
      <c r="I40" s="20" t="str">
        <f t="shared" si="1"/>
        <v/>
      </c>
      <c r="L40" s="20" t="str">
        <f t="shared" si="2"/>
        <v/>
      </c>
      <c r="N40" s="20" t="str">
        <f t="array" ref="N40">IFERROR(IF(COUNTA(plage1)&lt;ROWS(N$3:N40),"",INDEX($L$1:$L$361,SMALL(IF(plage1&lt;&gt;"",ROW(plage1)),ROWS(N$3:N40)))),"")</f>
        <v/>
      </c>
    </row>
    <row r="41" spans="1:14" x14ac:dyDescent="0.25">
      <c r="A41" s="23"/>
      <c r="B41" s="23"/>
      <c r="C41" s="23"/>
      <c r="G41" s="3" t="str">
        <f t="shared" si="0"/>
        <v xml:space="preserve"> </v>
      </c>
      <c r="I41" s="20" t="str">
        <f t="shared" si="1"/>
        <v/>
      </c>
      <c r="L41" s="20" t="str">
        <f t="shared" si="2"/>
        <v/>
      </c>
    </row>
    <row r="42" spans="1:14" x14ac:dyDescent="0.25">
      <c r="A42" s="23"/>
      <c r="B42" s="23"/>
      <c r="C42" s="23"/>
      <c r="G42" s="3" t="str">
        <f t="shared" si="0"/>
        <v xml:space="preserve"> </v>
      </c>
      <c r="I42" s="20" t="str">
        <f t="shared" si="1"/>
        <v/>
      </c>
      <c r="L42" s="20" t="str">
        <f t="shared" si="2"/>
        <v/>
      </c>
    </row>
    <row r="43" spans="1:14" x14ac:dyDescent="0.25">
      <c r="A43" s="23"/>
      <c r="B43" s="23"/>
      <c r="C43" s="23"/>
      <c r="G43" s="3" t="str">
        <f t="shared" si="0"/>
        <v xml:space="preserve"> </v>
      </c>
      <c r="I43" s="20" t="str">
        <f t="shared" si="1"/>
        <v/>
      </c>
      <c r="L43" s="20" t="str">
        <f t="shared" si="2"/>
        <v/>
      </c>
    </row>
    <row r="44" spans="1:14" x14ac:dyDescent="0.25">
      <c r="A44" s="23"/>
      <c r="B44" s="23"/>
      <c r="C44" s="23"/>
      <c r="G44" s="3" t="str">
        <f t="shared" si="0"/>
        <v xml:space="preserve"> </v>
      </c>
      <c r="I44" s="20" t="str">
        <f t="shared" si="1"/>
        <v/>
      </c>
      <c r="L44" s="20" t="str">
        <f t="shared" si="2"/>
        <v/>
      </c>
    </row>
    <row r="45" spans="1:14" x14ac:dyDescent="0.25">
      <c r="A45" s="23"/>
      <c r="B45" s="23"/>
      <c r="C45" s="23"/>
      <c r="G45" s="3" t="str">
        <f t="shared" si="0"/>
        <v xml:space="preserve"> </v>
      </c>
      <c r="I45" s="20" t="str">
        <f t="shared" si="1"/>
        <v/>
      </c>
      <c r="L45" s="20" t="str">
        <f t="shared" si="2"/>
        <v/>
      </c>
    </row>
    <row r="46" spans="1:14" x14ac:dyDescent="0.25">
      <c r="A46" s="23"/>
      <c r="B46" s="23"/>
      <c r="C46" s="23"/>
      <c r="G46" s="3" t="str">
        <f t="shared" si="0"/>
        <v xml:space="preserve"> </v>
      </c>
      <c r="I46" s="20" t="str">
        <f t="shared" si="1"/>
        <v/>
      </c>
      <c r="L46" s="20" t="str">
        <f t="shared" si="2"/>
        <v/>
      </c>
    </row>
    <row r="47" spans="1:14" x14ac:dyDescent="0.25">
      <c r="A47" s="23"/>
      <c r="B47" s="23"/>
      <c r="C47" s="23"/>
      <c r="G47" s="3" t="str">
        <f t="shared" si="0"/>
        <v xml:space="preserve"> </v>
      </c>
      <c r="I47" s="20" t="str">
        <f t="shared" si="1"/>
        <v/>
      </c>
      <c r="L47" s="20" t="str">
        <f t="shared" si="2"/>
        <v/>
      </c>
    </row>
    <row r="48" spans="1:14" x14ac:dyDescent="0.25">
      <c r="A48" s="23"/>
      <c r="B48" s="23"/>
      <c r="C48" s="23"/>
      <c r="G48" s="3" t="str">
        <f t="shared" si="0"/>
        <v xml:space="preserve"> </v>
      </c>
      <c r="I48" s="20" t="str">
        <f t="shared" si="1"/>
        <v/>
      </c>
      <c r="L48" s="20" t="str">
        <f t="shared" si="2"/>
        <v/>
      </c>
    </row>
    <row r="49" spans="1:12" x14ac:dyDescent="0.25">
      <c r="A49" s="23"/>
      <c r="B49" s="23"/>
      <c r="C49" s="23"/>
      <c r="G49" s="3" t="str">
        <f t="shared" si="0"/>
        <v xml:space="preserve"> </v>
      </c>
      <c r="I49" s="20" t="str">
        <f t="shared" si="1"/>
        <v/>
      </c>
      <c r="L49" s="20" t="str">
        <f t="shared" si="2"/>
        <v/>
      </c>
    </row>
    <row r="50" spans="1:12" x14ac:dyDescent="0.25">
      <c r="A50" s="23"/>
      <c r="B50" s="23"/>
      <c r="C50" s="23"/>
      <c r="G50" s="3" t="str">
        <f t="shared" si="0"/>
        <v xml:space="preserve"> </v>
      </c>
      <c r="I50" s="20" t="str">
        <f t="shared" si="1"/>
        <v/>
      </c>
      <c r="L50" s="20" t="str">
        <f t="shared" si="2"/>
        <v/>
      </c>
    </row>
    <row r="51" spans="1:12" x14ac:dyDescent="0.25">
      <c r="A51" s="23"/>
      <c r="B51" s="23"/>
      <c r="C51" s="23"/>
      <c r="G51" s="3" t="str">
        <f t="shared" si="0"/>
        <v xml:space="preserve"> </v>
      </c>
      <c r="I51" s="20" t="str">
        <f t="shared" si="1"/>
        <v/>
      </c>
      <c r="L51" s="20" t="str">
        <f t="shared" si="2"/>
        <v/>
      </c>
    </row>
    <row r="52" spans="1:12" x14ac:dyDescent="0.25">
      <c r="A52" s="23"/>
      <c r="B52" s="23"/>
      <c r="C52" s="23"/>
      <c r="G52" s="3" t="str">
        <f t="shared" si="0"/>
        <v xml:space="preserve"> </v>
      </c>
      <c r="I52" s="20" t="str">
        <f t="shared" si="1"/>
        <v/>
      </c>
      <c r="L52" s="20" t="str">
        <f t="shared" si="2"/>
        <v/>
      </c>
    </row>
    <row r="53" spans="1:12" x14ac:dyDescent="0.25">
      <c r="A53" s="23"/>
      <c r="B53" s="23"/>
      <c r="C53" s="23"/>
      <c r="G53" s="3" t="str">
        <f t="shared" si="0"/>
        <v xml:space="preserve"> </v>
      </c>
      <c r="I53" s="20" t="str">
        <f t="shared" si="1"/>
        <v/>
      </c>
      <c r="L53" s="20" t="str">
        <f t="shared" si="2"/>
        <v/>
      </c>
    </row>
    <row r="54" spans="1:12" x14ac:dyDescent="0.25">
      <c r="A54" s="23"/>
      <c r="B54" s="23"/>
      <c r="C54" s="23"/>
      <c r="G54" s="3" t="str">
        <f t="shared" si="0"/>
        <v xml:space="preserve"> </v>
      </c>
      <c r="I54" s="20" t="str">
        <f t="shared" si="1"/>
        <v/>
      </c>
      <c r="L54" s="20" t="str">
        <f t="shared" si="2"/>
        <v/>
      </c>
    </row>
    <row r="55" spans="1:12" x14ac:dyDescent="0.25">
      <c r="A55" s="23"/>
      <c r="B55" s="23"/>
      <c r="C55" s="23"/>
      <c r="G55" s="3" t="str">
        <f t="shared" si="0"/>
        <v xml:space="preserve"> </v>
      </c>
      <c r="I55" s="20" t="str">
        <f t="shared" si="1"/>
        <v/>
      </c>
      <c r="L55" s="20" t="str">
        <f t="shared" si="2"/>
        <v/>
      </c>
    </row>
    <row r="56" spans="1:12" x14ac:dyDescent="0.25">
      <c r="A56" s="23"/>
      <c r="B56" s="23"/>
      <c r="C56" s="23"/>
      <c r="G56" s="3" t="str">
        <f t="shared" si="0"/>
        <v xml:space="preserve"> </v>
      </c>
      <c r="I56" s="20" t="str">
        <f t="shared" si="1"/>
        <v/>
      </c>
      <c r="L56" s="20" t="str">
        <f t="shared" si="2"/>
        <v/>
      </c>
    </row>
    <row r="57" spans="1:12" x14ac:dyDescent="0.25">
      <c r="A57" s="23"/>
      <c r="B57" s="23"/>
      <c r="C57" s="23"/>
      <c r="G57" s="3" t="str">
        <f t="shared" si="0"/>
        <v xml:space="preserve"> </v>
      </c>
      <c r="I57" s="20" t="str">
        <f t="shared" si="1"/>
        <v/>
      </c>
      <c r="L57" s="20" t="str">
        <f t="shared" si="2"/>
        <v/>
      </c>
    </row>
    <row r="58" spans="1:12" x14ac:dyDescent="0.25">
      <c r="A58" s="23"/>
      <c r="B58" s="23"/>
      <c r="C58" s="23"/>
      <c r="G58" s="3" t="str">
        <f t="shared" si="0"/>
        <v xml:space="preserve"> </v>
      </c>
      <c r="I58" s="20" t="str">
        <f t="shared" si="1"/>
        <v/>
      </c>
      <c r="L58" s="20" t="str">
        <f t="shared" si="2"/>
        <v/>
      </c>
    </row>
    <row r="59" spans="1:12" x14ac:dyDescent="0.25">
      <c r="A59" s="23"/>
      <c r="B59" s="23"/>
      <c r="C59" s="23"/>
      <c r="G59" s="3" t="str">
        <f t="shared" si="0"/>
        <v xml:space="preserve"> </v>
      </c>
      <c r="I59" s="20" t="str">
        <f t="shared" si="1"/>
        <v/>
      </c>
      <c r="L59" s="20" t="str">
        <f t="shared" si="2"/>
        <v/>
      </c>
    </row>
    <row r="60" spans="1:12" x14ac:dyDescent="0.25">
      <c r="A60" s="23"/>
      <c r="B60" s="23"/>
      <c r="C60" s="23"/>
      <c r="G60" s="3" t="str">
        <f t="shared" si="0"/>
        <v xml:space="preserve"> </v>
      </c>
      <c r="I60" s="20" t="str">
        <f t="shared" si="1"/>
        <v/>
      </c>
      <c r="L60" s="20" t="str">
        <f t="shared" si="2"/>
        <v/>
      </c>
    </row>
    <row r="61" spans="1:12" x14ac:dyDescent="0.25">
      <c r="A61" s="23"/>
      <c r="B61" s="23"/>
      <c r="C61" s="23"/>
      <c r="G61" s="3" t="str">
        <f t="shared" si="0"/>
        <v xml:space="preserve"> </v>
      </c>
      <c r="I61" s="20" t="str">
        <f t="shared" si="1"/>
        <v/>
      </c>
      <c r="L61" s="20" t="str">
        <f t="shared" si="2"/>
        <v/>
      </c>
    </row>
    <row r="62" spans="1:12" x14ac:dyDescent="0.25">
      <c r="A62" s="23"/>
      <c r="B62" s="23"/>
      <c r="C62" s="23"/>
      <c r="G62" s="3" t="str">
        <f t="shared" si="0"/>
        <v xml:space="preserve"> </v>
      </c>
      <c r="I62" s="20" t="str">
        <f t="shared" si="1"/>
        <v/>
      </c>
      <c r="L62" s="20" t="str">
        <f t="shared" si="2"/>
        <v/>
      </c>
    </row>
    <row r="63" spans="1:12" x14ac:dyDescent="0.25">
      <c r="A63" s="23"/>
      <c r="B63" s="23"/>
      <c r="C63" s="23"/>
      <c r="G63" s="3" t="str">
        <f t="shared" si="0"/>
        <v xml:space="preserve"> </v>
      </c>
      <c r="I63" s="20" t="str">
        <f t="shared" si="1"/>
        <v/>
      </c>
      <c r="L63" s="20" t="str">
        <f t="shared" si="2"/>
        <v/>
      </c>
    </row>
    <row r="64" spans="1:12" x14ac:dyDescent="0.25">
      <c r="A64" s="23"/>
      <c r="B64" s="23"/>
      <c r="C64" s="23"/>
      <c r="G64" s="3" t="str">
        <f t="shared" si="0"/>
        <v xml:space="preserve"> </v>
      </c>
      <c r="I64" s="20" t="str">
        <f t="shared" si="1"/>
        <v/>
      </c>
      <c r="L64" s="20" t="str">
        <f t="shared" si="2"/>
        <v/>
      </c>
    </row>
    <row r="65" spans="1:12" x14ac:dyDescent="0.25">
      <c r="A65" s="23"/>
      <c r="B65" s="23"/>
      <c r="C65" s="23"/>
      <c r="G65" s="3" t="str">
        <f t="shared" si="0"/>
        <v xml:space="preserve"> </v>
      </c>
      <c r="I65" s="20" t="str">
        <f t="shared" si="1"/>
        <v/>
      </c>
      <c r="L65" s="20" t="str">
        <f t="shared" si="2"/>
        <v/>
      </c>
    </row>
    <row r="66" spans="1:12" x14ac:dyDescent="0.25">
      <c r="A66" s="23"/>
      <c r="B66" s="23"/>
      <c r="C66" s="23"/>
      <c r="G66" s="3" t="str">
        <f t="shared" si="0"/>
        <v xml:space="preserve"> </v>
      </c>
      <c r="I66" s="20" t="str">
        <f t="shared" si="1"/>
        <v/>
      </c>
      <c r="L66" s="20" t="str">
        <f t="shared" si="2"/>
        <v/>
      </c>
    </row>
    <row r="67" spans="1:12" x14ac:dyDescent="0.25">
      <c r="A67" s="23"/>
      <c r="B67" s="23"/>
      <c r="C67" s="23"/>
      <c r="G67" s="3" t="str">
        <f t="shared" ref="G67:G130" si="3">A67&amp;" "&amp;B67</f>
        <v xml:space="preserve"> </v>
      </c>
      <c r="I67" s="20" t="str">
        <f t="shared" ref="I67:I130" si="4">IF(C67="","",C67)</f>
        <v/>
      </c>
      <c r="L67" s="20" t="str">
        <f t="shared" ref="L67:L130" si="5">IF(C67=$L$1,G67,"")</f>
        <v/>
      </c>
    </row>
    <row r="68" spans="1:12" x14ac:dyDescent="0.25">
      <c r="A68" s="23"/>
      <c r="B68" s="23"/>
      <c r="C68" s="23"/>
      <c r="G68" s="3" t="str">
        <f t="shared" si="3"/>
        <v xml:space="preserve"> </v>
      </c>
      <c r="I68" s="20" t="str">
        <f t="shared" si="4"/>
        <v/>
      </c>
      <c r="L68" s="20" t="str">
        <f t="shared" si="5"/>
        <v/>
      </c>
    </row>
    <row r="69" spans="1:12" x14ac:dyDescent="0.25">
      <c r="A69" s="23"/>
      <c r="B69" s="23"/>
      <c r="C69" s="23"/>
      <c r="G69" s="3" t="str">
        <f t="shared" si="3"/>
        <v xml:space="preserve"> </v>
      </c>
      <c r="I69" s="20" t="str">
        <f t="shared" si="4"/>
        <v/>
      </c>
      <c r="L69" s="20" t="str">
        <f t="shared" si="5"/>
        <v/>
      </c>
    </row>
    <row r="70" spans="1:12" x14ac:dyDescent="0.25">
      <c r="A70" s="23"/>
      <c r="B70" s="23"/>
      <c r="C70" s="23"/>
      <c r="G70" s="3" t="str">
        <f t="shared" si="3"/>
        <v xml:space="preserve"> </v>
      </c>
      <c r="I70" s="20" t="str">
        <f t="shared" si="4"/>
        <v/>
      </c>
      <c r="L70" s="20" t="str">
        <f t="shared" si="5"/>
        <v/>
      </c>
    </row>
    <row r="71" spans="1:12" x14ac:dyDescent="0.25">
      <c r="A71" s="23"/>
      <c r="B71" s="23"/>
      <c r="C71" s="23"/>
      <c r="G71" s="3" t="str">
        <f t="shared" si="3"/>
        <v xml:space="preserve"> </v>
      </c>
      <c r="I71" s="20" t="str">
        <f t="shared" si="4"/>
        <v/>
      </c>
      <c r="L71" s="20" t="str">
        <f t="shared" si="5"/>
        <v/>
      </c>
    </row>
    <row r="72" spans="1:12" x14ac:dyDescent="0.25">
      <c r="A72" s="23"/>
      <c r="B72" s="23"/>
      <c r="C72" s="23"/>
      <c r="G72" s="3" t="str">
        <f t="shared" si="3"/>
        <v xml:space="preserve"> </v>
      </c>
      <c r="I72" s="20" t="str">
        <f t="shared" si="4"/>
        <v/>
      </c>
      <c r="L72" s="20" t="str">
        <f t="shared" si="5"/>
        <v/>
      </c>
    </row>
    <row r="73" spans="1:12" x14ac:dyDescent="0.25">
      <c r="A73" s="23"/>
      <c r="B73" s="23"/>
      <c r="C73" s="23"/>
      <c r="G73" s="3" t="str">
        <f t="shared" si="3"/>
        <v xml:space="preserve"> </v>
      </c>
      <c r="I73" s="20" t="str">
        <f t="shared" si="4"/>
        <v/>
      </c>
      <c r="L73" s="20" t="str">
        <f t="shared" si="5"/>
        <v/>
      </c>
    </row>
    <row r="74" spans="1:12" x14ac:dyDescent="0.25">
      <c r="A74" s="23"/>
      <c r="B74" s="23"/>
      <c r="C74" s="23"/>
      <c r="G74" s="3" t="str">
        <f t="shared" si="3"/>
        <v xml:space="preserve"> </v>
      </c>
      <c r="I74" s="20" t="str">
        <f t="shared" si="4"/>
        <v/>
      </c>
      <c r="L74" s="20" t="str">
        <f t="shared" si="5"/>
        <v/>
      </c>
    </row>
    <row r="75" spans="1:12" x14ac:dyDescent="0.25">
      <c r="A75" s="23"/>
      <c r="B75" s="23"/>
      <c r="C75" s="23"/>
      <c r="G75" s="3" t="str">
        <f t="shared" si="3"/>
        <v xml:space="preserve"> </v>
      </c>
      <c r="I75" s="20" t="str">
        <f t="shared" si="4"/>
        <v/>
      </c>
      <c r="L75" s="20" t="str">
        <f t="shared" si="5"/>
        <v/>
      </c>
    </row>
    <row r="76" spans="1:12" x14ac:dyDescent="0.25">
      <c r="A76" s="23"/>
      <c r="B76" s="23"/>
      <c r="C76" s="23"/>
      <c r="G76" s="3" t="str">
        <f t="shared" si="3"/>
        <v xml:space="preserve"> </v>
      </c>
      <c r="I76" s="20" t="str">
        <f t="shared" si="4"/>
        <v/>
      </c>
      <c r="L76" s="20" t="str">
        <f t="shared" si="5"/>
        <v/>
      </c>
    </row>
    <row r="77" spans="1:12" x14ac:dyDescent="0.25">
      <c r="A77" s="23"/>
      <c r="B77" s="23"/>
      <c r="C77" s="23"/>
      <c r="G77" s="3" t="str">
        <f t="shared" si="3"/>
        <v xml:space="preserve"> </v>
      </c>
      <c r="I77" s="20" t="str">
        <f t="shared" si="4"/>
        <v/>
      </c>
      <c r="L77" s="20" t="str">
        <f t="shared" si="5"/>
        <v/>
      </c>
    </row>
    <row r="78" spans="1:12" x14ac:dyDescent="0.25">
      <c r="A78" s="23"/>
      <c r="B78" s="23"/>
      <c r="C78" s="23"/>
      <c r="G78" s="3" t="str">
        <f t="shared" si="3"/>
        <v xml:space="preserve"> </v>
      </c>
      <c r="I78" s="20" t="str">
        <f t="shared" si="4"/>
        <v/>
      </c>
      <c r="L78" s="20" t="str">
        <f t="shared" si="5"/>
        <v/>
      </c>
    </row>
    <row r="79" spans="1:12" x14ac:dyDescent="0.25">
      <c r="A79" s="23"/>
      <c r="B79" s="23"/>
      <c r="C79" s="23"/>
      <c r="G79" s="3" t="str">
        <f t="shared" si="3"/>
        <v xml:space="preserve"> </v>
      </c>
      <c r="I79" s="20" t="str">
        <f t="shared" si="4"/>
        <v/>
      </c>
      <c r="L79" s="20" t="str">
        <f t="shared" si="5"/>
        <v/>
      </c>
    </row>
    <row r="80" spans="1:12" x14ac:dyDescent="0.25">
      <c r="A80" s="23"/>
      <c r="B80" s="23"/>
      <c r="C80" s="23"/>
      <c r="G80" s="3" t="str">
        <f t="shared" si="3"/>
        <v xml:space="preserve"> </v>
      </c>
      <c r="I80" s="20" t="str">
        <f t="shared" si="4"/>
        <v/>
      </c>
      <c r="L80" s="20" t="str">
        <f t="shared" si="5"/>
        <v/>
      </c>
    </row>
    <row r="81" spans="1:12" x14ac:dyDescent="0.25">
      <c r="A81" s="23"/>
      <c r="B81" s="23"/>
      <c r="C81" s="23"/>
      <c r="G81" s="3" t="str">
        <f t="shared" si="3"/>
        <v xml:space="preserve"> </v>
      </c>
      <c r="I81" s="20" t="str">
        <f t="shared" si="4"/>
        <v/>
      </c>
      <c r="L81" s="20" t="str">
        <f t="shared" si="5"/>
        <v/>
      </c>
    </row>
    <row r="82" spans="1:12" x14ac:dyDescent="0.25">
      <c r="A82" s="23"/>
      <c r="B82" s="23"/>
      <c r="C82" s="23"/>
      <c r="G82" s="3" t="str">
        <f t="shared" si="3"/>
        <v xml:space="preserve"> </v>
      </c>
      <c r="I82" s="20" t="str">
        <f t="shared" si="4"/>
        <v/>
      </c>
      <c r="L82" s="20" t="str">
        <f t="shared" si="5"/>
        <v/>
      </c>
    </row>
    <row r="83" spans="1:12" x14ac:dyDescent="0.25">
      <c r="A83" s="23"/>
      <c r="B83" s="23"/>
      <c r="C83" s="23"/>
      <c r="G83" s="3" t="str">
        <f t="shared" si="3"/>
        <v xml:space="preserve"> </v>
      </c>
      <c r="I83" s="20" t="str">
        <f t="shared" si="4"/>
        <v/>
      </c>
      <c r="L83" s="20" t="str">
        <f t="shared" si="5"/>
        <v/>
      </c>
    </row>
    <row r="84" spans="1:12" x14ac:dyDescent="0.25">
      <c r="A84" s="23"/>
      <c r="B84" s="23"/>
      <c r="C84" s="23"/>
      <c r="G84" s="3" t="str">
        <f t="shared" si="3"/>
        <v xml:space="preserve"> </v>
      </c>
      <c r="I84" s="20" t="str">
        <f t="shared" si="4"/>
        <v/>
      </c>
      <c r="L84" s="20" t="str">
        <f t="shared" si="5"/>
        <v/>
      </c>
    </row>
    <row r="85" spans="1:12" x14ac:dyDescent="0.25">
      <c r="A85" s="23"/>
      <c r="B85" s="23"/>
      <c r="C85" s="23"/>
      <c r="G85" s="3" t="str">
        <f t="shared" si="3"/>
        <v xml:space="preserve"> </v>
      </c>
      <c r="I85" s="20" t="str">
        <f t="shared" si="4"/>
        <v/>
      </c>
      <c r="L85" s="20" t="str">
        <f t="shared" si="5"/>
        <v/>
      </c>
    </row>
    <row r="86" spans="1:12" x14ac:dyDescent="0.25">
      <c r="A86" s="23"/>
      <c r="B86" s="23"/>
      <c r="C86" s="23"/>
      <c r="G86" s="3" t="str">
        <f t="shared" si="3"/>
        <v xml:space="preserve"> </v>
      </c>
      <c r="I86" s="20" t="str">
        <f t="shared" si="4"/>
        <v/>
      </c>
      <c r="L86" s="20" t="str">
        <f t="shared" si="5"/>
        <v/>
      </c>
    </row>
    <row r="87" spans="1:12" x14ac:dyDescent="0.25">
      <c r="A87" s="23"/>
      <c r="B87" s="23"/>
      <c r="C87" s="23"/>
      <c r="G87" s="3" t="str">
        <f t="shared" si="3"/>
        <v xml:space="preserve"> </v>
      </c>
      <c r="I87" s="20" t="str">
        <f t="shared" si="4"/>
        <v/>
      </c>
      <c r="L87" s="20" t="str">
        <f t="shared" si="5"/>
        <v/>
      </c>
    </row>
    <row r="88" spans="1:12" x14ac:dyDescent="0.25">
      <c r="A88" s="23"/>
      <c r="B88" s="23"/>
      <c r="C88" s="23"/>
      <c r="G88" s="3" t="str">
        <f t="shared" si="3"/>
        <v xml:space="preserve"> </v>
      </c>
      <c r="I88" s="20" t="str">
        <f t="shared" si="4"/>
        <v/>
      </c>
      <c r="L88" s="20" t="str">
        <f t="shared" si="5"/>
        <v/>
      </c>
    </row>
    <row r="89" spans="1:12" x14ac:dyDescent="0.25">
      <c r="A89" s="23"/>
      <c r="B89" s="23"/>
      <c r="C89" s="23"/>
      <c r="G89" s="3" t="str">
        <f t="shared" si="3"/>
        <v xml:space="preserve"> </v>
      </c>
      <c r="I89" s="20" t="str">
        <f t="shared" si="4"/>
        <v/>
      </c>
      <c r="L89" s="20" t="str">
        <f t="shared" si="5"/>
        <v/>
      </c>
    </row>
    <row r="90" spans="1:12" x14ac:dyDescent="0.25">
      <c r="A90" s="23"/>
      <c r="B90" s="23"/>
      <c r="C90" s="23"/>
      <c r="G90" s="3" t="str">
        <f t="shared" si="3"/>
        <v xml:space="preserve"> </v>
      </c>
      <c r="I90" s="20" t="str">
        <f t="shared" si="4"/>
        <v/>
      </c>
      <c r="L90" s="20" t="str">
        <f t="shared" si="5"/>
        <v/>
      </c>
    </row>
    <row r="91" spans="1:12" x14ac:dyDescent="0.25">
      <c r="A91" s="23"/>
      <c r="B91" s="23"/>
      <c r="C91" s="23"/>
      <c r="G91" s="3" t="str">
        <f t="shared" si="3"/>
        <v xml:space="preserve"> </v>
      </c>
      <c r="I91" s="20" t="str">
        <f t="shared" si="4"/>
        <v/>
      </c>
      <c r="L91" s="20" t="str">
        <f t="shared" si="5"/>
        <v/>
      </c>
    </row>
    <row r="92" spans="1:12" x14ac:dyDescent="0.25">
      <c r="A92" s="23"/>
      <c r="B92" s="23"/>
      <c r="C92" s="23"/>
      <c r="G92" s="3" t="str">
        <f t="shared" si="3"/>
        <v xml:space="preserve"> </v>
      </c>
      <c r="I92" s="20" t="str">
        <f t="shared" si="4"/>
        <v/>
      </c>
      <c r="L92" s="20" t="str">
        <f t="shared" si="5"/>
        <v/>
      </c>
    </row>
    <row r="93" spans="1:12" x14ac:dyDescent="0.25">
      <c r="A93" s="23"/>
      <c r="B93" s="23"/>
      <c r="C93" s="23"/>
      <c r="G93" s="3" t="str">
        <f t="shared" si="3"/>
        <v xml:space="preserve"> </v>
      </c>
      <c r="I93" s="20" t="str">
        <f t="shared" si="4"/>
        <v/>
      </c>
      <c r="L93" s="20" t="str">
        <f t="shared" si="5"/>
        <v/>
      </c>
    </row>
    <row r="94" spans="1:12" x14ac:dyDescent="0.25">
      <c r="A94" s="23"/>
      <c r="B94" s="23"/>
      <c r="C94" s="23"/>
      <c r="G94" s="3" t="str">
        <f t="shared" si="3"/>
        <v xml:space="preserve"> </v>
      </c>
      <c r="I94" s="20" t="str">
        <f t="shared" si="4"/>
        <v/>
      </c>
      <c r="L94" s="20" t="str">
        <f t="shared" si="5"/>
        <v/>
      </c>
    </row>
    <row r="95" spans="1:12" x14ac:dyDescent="0.25">
      <c r="A95" s="23"/>
      <c r="B95" s="23"/>
      <c r="C95" s="23"/>
      <c r="G95" s="3" t="str">
        <f t="shared" si="3"/>
        <v xml:space="preserve"> </v>
      </c>
      <c r="I95" s="20" t="str">
        <f t="shared" si="4"/>
        <v/>
      </c>
      <c r="L95" s="20" t="str">
        <f t="shared" si="5"/>
        <v/>
      </c>
    </row>
    <row r="96" spans="1:12" x14ac:dyDescent="0.25">
      <c r="A96" s="23"/>
      <c r="B96" s="23"/>
      <c r="C96" s="23"/>
      <c r="G96" s="3" t="str">
        <f t="shared" si="3"/>
        <v xml:space="preserve"> </v>
      </c>
      <c r="I96" s="20" t="str">
        <f t="shared" si="4"/>
        <v/>
      </c>
      <c r="L96" s="20" t="str">
        <f t="shared" si="5"/>
        <v/>
      </c>
    </row>
    <row r="97" spans="1:12" x14ac:dyDescent="0.25">
      <c r="A97" s="23"/>
      <c r="B97" s="23"/>
      <c r="C97" s="23"/>
      <c r="G97" s="3" t="str">
        <f t="shared" si="3"/>
        <v xml:space="preserve"> </v>
      </c>
      <c r="I97" s="20" t="str">
        <f t="shared" si="4"/>
        <v/>
      </c>
      <c r="L97" s="20" t="str">
        <f t="shared" si="5"/>
        <v/>
      </c>
    </row>
    <row r="98" spans="1:12" x14ac:dyDescent="0.25">
      <c r="A98" s="23"/>
      <c r="B98" s="23"/>
      <c r="C98" s="23"/>
      <c r="G98" s="3" t="str">
        <f t="shared" si="3"/>
        <v xml:space="preserve"> </v>
      </c>
      <c r="I98" s="20" t="str">
        <f t="shared" si="4"/>
        <v/>
      </c>
      <c r="L98" s="20" t="str">
        <f t="shared" si="5"/>
        <v/>
      </c>
    </row>
    <row r="99" spans="1:12" x14ac:dyDescent="0.25">
      <c r="A99" s="23"/>
      <c r="B99" s="23"/>
      <c r="C99" s="23"/>
      <c r="G99" s="3" t="str">
        <f t="shared" si="3"/>
        <v xml:space="preserve"> </v>
      </c>
      <c r="I99" s="20" t="str">
        <f t="shared" si="4"/>
        <v/>
      </c>
      <c r="L99" s="20" t="str">
        <f t="shared" si="5"/>
        <v/>
      </c>
    </row>
    <row r="100" spans="1:12" x14ac:dyDescent="0.25">
      <c r="A100" s="23"/>
      <c r="B100" s="23"/>
      <c r="C100" s="23"/>
      <c r="G100" s="3" t="str">
        <f t="shared" si="3"/>
        <v xml:space="preserve"> </v>
      </c>
      <c r="I100" s="20" t="str">
        <f t="shared" si="4"/>
        <v/>
      </c>
      <c r="L100" s="20" t="str">
        <f t="shared" si="5"/>
        <v/>
      </c>
    </row>
    <row r="101" spans="1:12" x14ac:dyDescent="0.25">
      <c r="A101" s="23"/>
      <c r="B101" s="23"/>
      <c r="C101" s="23"/>
      <c r="G101" s="3" t="str">
        <f t="shared" si="3"/>
        <v xml:space="preserve"> </v>
      </c>
      <c r="I101" s="20" t="str">
        <f t="shared" si="4"/>
        <v/>
      </c>
      <c r="L101" s="20" t="str">
        <f t="shared" si="5"/>
        <v/>
      </c>
    </row>
    <row r="102" spans="1:12" x14ac:dyDescent="0.25">
      <c r="A102" s="23"/>
      <c r="B102" s="23"/>
      <c r="C102" s="23"/>
      <c r="G102" s="3" t="str">
        <f t="shared" si="3"/>
        <v xml:space="preserve"> </v>
      </c>
      <c r="I102" s="20" t="str">
        <f t="shared" si="4"/>
        <v/>
      </c>
      <c r="L102" s="20" t="str">
        <f t="shared" si="5"/>
        <v/>
      </c>
    </row>
    <row r="103" spans="1:12" x14ac:dyDescent="0.25">
      <c r="A103" s="23"/>
      <c r="B103" s="23"/>
      <c r="C103" s="23"/>
      <c r="G103" s="3" t="str">
        <f t="shared" si="3"/>
        <v xml:space="preserve"> </v>
      </c>
      <c r="I103" s="20" t="str">
        <f t="shared" si="4"/>
        <v/>
      </c>
      <c r="L103" s="20" t="str">
        <f t="shared" si="5"/>
        <v/>
      </c>
    </row>
    <row r="104" spans="1:12" x14ac:dyDescent="0.25">
      <c r="A104" s="23"/>
      <c r="B104" s="23"/>
      <c r="C104" s="23"/>
      <c r="G104" s="3" t="str">
        <f t="shared" si="3"/>
        <v xml:space="preserve"> </v>
      </c>
      <c r="I104" s="20" t="str">
        <f t="shared" si="4"/>
        <v/>
      </c>
      <c r="L104" s="20" t="str">
        <f t="shared" si="5"/>
        <v/>
      </c>
    </row>
    <row r="105" spans="1:12" x14ac:dyDescent="0.25">
      <c r="A105" s="23"/>
      <c r="B105" s="23"/>
      <c r="C105" s="23"/>
      <c r="G105" s="3" t="str">
        <f t="shared" si="3"/>
        <v xml:space="preserve"> </v>
      </c>
      <c r="I105" s="20" t="str">
        <f t="shared" si="4"/>
        <v/>
      </c>
      <c r="L105" s="20" t="str">
        <f t="shared" si="5"/>
        <v/>
      </c>
    </row>
    <row r="106" spans="1:12" x14ac:dyDescent="0.25">
      <c r="A106" s="23"/>
      <c r="B106" s="23"/>
      <c r="C106" s="23"/>
      <c r="G106" s="3" t="str">
        <f t="shared" si="3"/>
        <v xml:space="preserve"> </v>
      </c>
      <c r="I106" s="20" t="str">
        <f t="shared" si="4"/>
        <v/>
      </c>
      <c r="L106" s="20" t="str">
        <f t="shared" si="5"/>
        <v/>
      </c>
    </row>
    <row r="107" spans="1:12" x14ac:dyDescent="0.25">
      <c r="A107" s="23"/>
      <c r="B107" s="23"/>
      <c r="C107" s="23"/>
      <c r="G107" s="3" t="str">
        <f t="shared" si="3"/>
        <v xml:space="preserve"> </v>
      </c>
      <c r="I107" s="20" t="str">
        <f t="shared" si="4"/>
        <v/>
      </c>
      <c r="L107" s="20" t="str">
        <f t="shared" si="5"/>
        <v/>
      </c>
    </row>
    <row r="108" spans="1:12" x14ac:dyDescent="0.25">
      <c r="A108" s="23"/>
      <c r="B108" s="23"/>
      <c r="C108" s="23"/>
      <c r="G108" s="3" t="str">
        <f t="shared" si="3"/>
        <v xml:space="preserve"> </v>
      </c>
      <c r="I108" s="20" t="str">
        <f t="shared" si="4"/>
        <v/>
      </c>
      <c r="L108" s="20" t="str">
        <f t="shared" si="5"/>
        <v/>
      </c>
    </row>
    <row r="109" spans="1:12" x14ac:dyDescent="0.25">
      <c r="A109" s="23"/>
      <c r="B109" s="23"/>
      <c r="C109" s="23"/>
      <c r="G109" s="3" t="str">
        <f t="shared" si="3"/>
        <v xml:space="preserve"> </v>
      </c>
      <c r="I109" s="20" t="str">
        <f t="shared" si="4"/>
        <v/>
      </c>
      <c r="L109" s="20" t="str">
        <f t="shared" si="5"/>
        <v/>
      </c>
    </row>
    <row r="110" spans="1:12" x14ac:dyDescent="0.25">
      <c r="A110" s="23"/>
      <c r="B110" s="23"/>
      <c r="C110" s="23"/>
      <c r="G110" s="3" t="str">
        <f t="shared" si="3"/>
        <v xml:space="preserve"> </v>
      </c>
      <c r="I110" s="20" t="str">
        <f t="shared" si="4"/>
        <v/>
      </c>
      <c r="L110" s="20" t="str">
        <f t="shared" si="5"/>
        <v/>
      </c>
    </row>
    <row r="111" spans="1:12" x14ac:dyDescent="0.25">
      <c r="A111" s="23"/>
      <c r="B111" s="23"/>
      <c r="C111" s="23"/>
      <c r="G111" s="3" t="str">
        <f t="shared" si="3"/>
        <v xml:space="preserve"> </v>
      </c>
      <c r="I111" s="20" t="str">
        <f t="shared" si="4"/>
        <v/>
      </c>
      <c r="L111" s="20" t="str">
        <f t="shared" si="5"/>
        <v/>
      </c>
    </row>
    <row r="112" spans="1:12" x14ac:dyDescent="0.25">
      <c r="A112" s="23"/>
      <c r="B112" s="23"/>
      <c r="C112" s="23"/>
      <c r="G112" s="3" t="str">
        <f t="shared" si="3"/>
        <v xml:space="preserve"> </v>
      </c>
      <c r="I112" s="20" t="str">
        <f t="shared" si="4"/>
        <v/>
      </c>
      <c r="L112" s="20" t="str">
        <f t="shared" si="5"/>
        <v/>
      </c>
    </row>
    <row r="113" spans="1:12" x14ac:dyDescent="0.25">
      <c r="A113" s="23"/>
      <c r="B113" s="23"/>
      <c r="C113" s="23"/>
      <c r="G113" s="3" t="str">
        <f t="shared" si="3"/>
        <v xml:space="preserve"> </v>
      </c>
      <c r="I113" s="20" t="str">
        <f t="shared" si="4"/>
        <v/>
      </c>
      <c r="L113" s="20" t="str">
        <f t="shared" si="5"/>
        <v/>
      </c>
    </row>
    <row r="114" spans="1:12" x14ac:dyDescent="0.25">
      <c r="A114" s="23"/>
      <c r="B114" s="23"/>
      <c r="C114" s="23"/>
      <c r="G114" s="3" t="str">
        <f t="shared" si="3"/>
        <v xml:space="preserve"> </v>
      </c>
      <c r="I114" s="20" t="str">
        <f t="shared" si="4"/>
        <v/>
      </c>
      <c r="L114" s="20" t="str">
        <f t="shared" si="5"/>
        <v/>
      </c>
    </row>
    <row r="115" spans="1:12" x14ac:dyDescent="0.25">
      <c r="A115" s="23"/>
      <c r="B115" s="23"/>
      <c r="C115" s="23"/>
      <c r="G115" s="3" t="str">
        <f t="shared" si="3"/>
        <v xml:space="preserve"> </v>
      </c>
      <c r="I115" s="20" t="str">
        <f t="shared" si="4"/>
        <v/>
      </c>
      <c r="L115" s="20" t="str">
        <f t="shared" si="5"/>
        <v/>
      </c>
    </row>
    <row r="116" spans="1:12" x14ac:dyDescent="0.25">
      <c r="A116" s="23"/>
      <c r="B116" s="23"/>
      <c r="C116" s="23"/>
      <c r="G116" s="3" t="str">
        <f t="shared" si="3"/>
        <v xml:space="preserve"> </v>
      </c>
      <c r="I116" s="20" t="str">
        <f t="shared" si="4"/>
        <v/>
      </c>
      <c r="L116" s="20" t="str">
        <f t="shared" si="5"/>
        <v/>
      </c>
    </row>
    <row r="117" spans="1:12" x14ac:dyDescent="0.25">
      <c r="A117" s="23"/>
      <c r="B117" s="23"/>
      <c r="C117" s="23"/>
      <c r="G117" s="3" t="str">
        <f t="shared" si="3"/>
        <v xml:space="preserve"> </v>
      </c>
      <c r="I117" s="20" t="str">
        <f t="shared" si="4"/>
        <v/>
      </c>
      <c r="L117" s="20" t="str">
        <f t="shared" si="5"/>
        <v/>
      </c>
    </row>
    <row r="118" spans="1:12" x14ac:dyDescent="0.25">
      <c r="A118" s="23"/>
      <c r="B118" s="23"/>
      <c r="C118" s="23"/>
      <c r="G118" s="3" t="str">
        <f t="shared" si="3"/>
        <v xml:space="preserve"> </v>
      </c>
      <c r="I118" s="20" t="str">
        <f t="shared" si="4"/>
        <v/>
      </c>
      <c r="L118" s="20" t="str">
        <f t="shared" si="5"/>
        <v/>
      </c>
    </row>
    <row r="119" spans="1:12" x14ac:dyDescent="0.25">
      <c r="A119" s="23"/>
      <c r="B119" s="23"/>
      <c r="C119" s="23"/>
      <c r="G119" s="3" t="str">
        <f t="shared" si="3"/>
        <v xml:space="preserve"> </v>
      </c>
      <c r="I119" s="20" t="str">
        <f t="shared" si="4"/>
        <v/>
      </c>
      <c r="L119" s="20" t="str">
        <f t="shared" si="5"/>
        <v/>
      </c>
    </row>
    <row r="120" spans="1:12" x14ac:dyDescent="0.25">
      <c r="A120" s="23"/>
      <c r="B120" s="23"/>
      <c r="C120" s="23"/>
      <c r="G120" s="3" t="str">
        <f t="shared" si="3"/>
        <v xml:space="preserve"> </v>
      </c>
      <c r="I120" s="20" t="str">
        <f t="shared" si="4"/>
        <v/>
      </c>
      <c r="L120" s="20" t="str">
        <f t="shared" si="5"/>
        <v/>
      </c>
    </row>
    <row r="121" spans="1:12" x14ac:dyDescent="0.25">
      <c r="A121" s="23"/>
      <c r="B121" s="23"/>
      <c r="C121" s="23"/>
      <c r="G121" s="3" t="str">
        <f t="shared" si="3"/>
        <v xml:space="preserve"> </v>
      </c>
      <c r="I121" s="20" t="str">
        <f t="shared" si="4"/>
        <v/>
      </c>
      <c r="L121" s="20" t="str">
        <f t="shared" si="5"/>
        <v/>
      </c>
    </row>
    <row r="122" spans="1:12" x14ac:dyDescent="0.25">
      <c r="A122" s="23"/>
      <c r="B122" s="23"/>
      <c r="C122" s="23"/>
      <c r="G122" s="3" t="str">
        <f t="shared" si="3"/>
        <v xml:space="preserve"> </v>
      </c>
      <c r="I122" s="20" t="str">
        <f t="shared" si="4"/>
        <v/>
      </c>
      <c r="L122" s="20" t="str">
        <f t="shared" si="5"/>
        <v/>
      </c>
    </row>
    <row r="123" spans="1:12" x14ac:dyDescent="0.25">
      <c r="A123" s="23"/>
      <c r="B123" s="23"/>
      <c r="C123" s="23"/>
      <c r="G123" s="3" t="str">
        <f t="shared" si="3"/>
        <v xml:space="preserve"> </v>
      </c>
      <c r="I123" s="20" t="str">
        <f t="shared" si="4"/>
        <v/>
      </c>
      <c r="L123" s="20" t="str">
        <f t="shared" si="5"/>
        <v/>
      </c>
    </row>
    <row r="124" spans="1:12" x14ac:dyDescent="0.25">
      <c r="A124" s="23"/>
      <c r="B124" s="23"/>
      <c r="C124" s="23"/>
      <c r="G124" s="3" t="str">
        <f t="shared" si="3"/>
        <v xml:space="preserve"> </v>
      </c>
      <c r="I124" s="20" t="str">
        <f t="shared" si="4"/>
        <v/>
      </c>
      <c r="L124" s="20" t="str">
        <f t="shared" si="5"/>
        <v/>
      </c>
    </row>
    <row r="125" spans="1:12" x14ac:dyDescent="0.25">
      <c r="A125" s="23"/>
      <c r="B125" s="23"/>
      <c r="C125" s="23"/>
      <c r="G125" s="3" t="str">
        <f t="shared" si="3"/>
        <v xml:space="preserve"> </v>
      </c>
      <c r="I125" s="20" t="str">
        <f t="shared" si="4"/>
        <v/>
      </c>
      <c r="L125" s="20" t="str">
        <f t="shared" si="5"/>
        <v/>
      </c>
    </row>
    <row r="126" spans="1:12" x14ac:dyDescent="0.25">
      <c r="A126" s="23"/>
      <c r="B126" s="23"/>
      <c r="C126" s="23"/>
      <c r="G126" s="3" t="str">
        <f t="shared" si="3"/>
        <v xml:space="preserve"> </v>
      </c>
      <c r="I126" s="20" t="str">
        <f t="shared" si="4"/>
        <v/>
      </c>
      <c r="L126" s="20" t="str">
        <f t="shared" si="5"/>
        <v/>
      </c>
    </row>
    <row r="127" spans="1:12" x14ac:dyDescent="0.25">
      <c r="A127" s="23"/>
      <c r="B127" s="23"/>
      <c r="C127" s="23"/>
      <c r="G127" s="3" t="str">
        <f t="shared" si="3"/>
        <v xml:space="preserve"> </v>
      </c>
      <c r="I127" s="20" t="str">
        <f t="shared" si="4"/>
        <v/>
      </c>
      <c r="L127" s="20" t="str">
        <f t="shared" si="5"/>
        <v/>
      </c>
    </row>
    <row r="128" spans="1:12" x14ac:dyDescent="0.25">
      <c r="A128" s="23"/>
      <c r="B128" s="23"/>
      <c r="C128" s="23"/>
      <c r="G128" s="3" t="str">
        <f t="shared" si="3"/>
        <v xml:space="preserve"> </v>
      </c>
      <c r="I128" s="20" t="str">
        <f t="shared" si="4"/>
        <v/>
      </c>
      <c r="L128" s="20" t="str">
        <f t="shared" si="5"/>
        <v/>
      </c>
    </row>
    <row r="129" spans="1:12" x14ac:dyDescent="0.25">
      <c r="A129" s="23"/>
      <c r="B129" s="23"/>
      <c r="C129" s="23"/>
      <c r="G129" s="3" t="str">
        <f t="shared" si="3"/>
        <v xml:space="preserve"> </v>
      </c>
      <c r="I129" s="20" t="str">
        <f t="shared" si="4"/>
        <v/>
      </c>
      <c r="L129" s="20" t="str">
        <f t="shared" si="5"/>
        <v/>
      </c>
    </row>
    <row r="130" spans="1:12" x14ac:dyDescent="0.25">
      <c r="A130" s="23"/>
      <c r="B130" s="23"/>
      <c r="C130" s="23"/>
      <c r="G130" s="3" t="str">
        <f t="shared" si="3"/>
        <v xml:space="preserve"> </v>
      </c>
      <c r="I130" s="20" t="str">
        <f t="shared" si="4"/>
        <v/>
      </c>
      <c r="L130" s="20" t="str">
        <f t="shared" si="5"/>
        <v/>
      </c>
    </row>
    <row r="131" spans="1:12" x14ac:dyDescent="0.25">
      <c r="A131" s="23"/>
      <c r="B131" s="23"/>
      <c r="C131" s="23"/>
      <c r="G131" s="3" t="str">
        <f t="shared" ref="G131:G194" si="6">A131&amp;" "&amp;B131</f>
        <v xml:space="preserve"> </v>
      </c>
      <c r="I131" s="20" t="str">
        <f t="shared" ref="I131:I194" si="7">IF(C131="","",C131)</f>
        <v/>
      </c>
      <c r="L131" s="20" t="str">
        <f t="shared" ref="L131:L194" si="8">IF(C131=$L$1,G131,"")</f>
        <v/>
      </c>
    </row>
    <row r="132" spans="1:12" x14ac:dyDescent="0.25">
      <c r="A132" s="23"/>
      <c r="B132" s="23"/>
      <c r="C132" s="23"/>
      <c r="G132" s="3" t="str">
        <f t="shared" si="6"/>
        <v xml:space="preserve"> </v>
      </c>
      <c r="I132" s="20" t="str">
        <f t="shared" si="7"/>
        <v/>
      </c>
      <c r="L132" s="20" t="str">
        <f t="shared" si="8"/>
        <v/>
      </c>
    </row>
    <row r="133" spans="1:12" x14ac:dyDescent="0.25">
      <c r="A133" s="23"/>
      <c r="B133" s="23"/>
      <c r="C133" s="23"/>
      <c r="G133" s="3" t="str">
        <f t="shared" si="6"/>
        <v xml:space="preserve"> </v>
      </c>
      <c r="I133" s="20" t="str">
        <f t="shared" si="7"/>
        <v/>
      </c>
      <c r="L133" s="20" t="str">
        <f t="shared" si="8"/>
        <v/>
      </c>
    </row>
    <row r="134" spans="1:12" x14ac:dyDescent="0.25">
      <c r="A134" s="23"/>
      <c r="B134" s="23"/>
      <c r="C134" s="23"/>
      <c r="G134" s="3" t="str">
        <f t="shared" si="6"/>
        <v xml:space="preserve"> </v>
      </c>
      <c r="I134" s="20" t="str">
        <f t="shared" si="7"/>
        <v/>
      </c>
      <c r="L134" s="20" t="str">
        <f t="shared" si="8"/>
        <v/>
      </c>
    </row>
    <row r="135" spans="1:12" x14ac:dyDescent="0.25">
      <c r="A135" s="23"/>
      <c r="B135" s="23"/>
      <c r="C135" s="23"/>
      <c r="G135" s="3" t="str">
        <f t="shared" si="6"/>
        <v xml:space="preserve"> </v>
      </c>
      <c r="I135" s="20" t="str">
        <f t="shared" si="7"/>
        <v/>
      </c>
      <c r="L135" s="20" t="str">
        <f t="shared" si="8"/>
        <v/>
      </c>
    </row>
    <row r="136" spans="1:12" x14ac:dyDescent="0.25">
      <c r="A136" s="23"/>
      <c r="B136" s="23"/>
      <c r="C136" s="23"/>
      <c r="G136" s="3" t="str">
        <f t="shared" si="6"/>
        <v xml:space="preserve"> </v>
      </c>
      <c r="I136" s="20" t="str">
        <f t="shared" si="7"/>
        <v/>
      </c>
      <c r="L136" s="20" t="str">
        <f t="shared" si="8"/>
        <v/>
      </c>
    </row>
    <row r="137" spans="1:12" x14ac:dyDescent="0.25">
      <c r="A137" s="23"/>
      <c r="B137" s="23"/>
      <c r="C137" s="23"/>
      <c r="G137" s="3" t="str">
        <f t="shared" si="6"/>
        <v xml:space="preserve"> </v>
      </c>
      <c r="I137" s="20" t="str">
        <f t="shared" si="7"/>
        <v/>
      </c>
      <c r="L137" s="20" t="str">
        <f t="shared" si="8"/>
        <v/>
      </c>
    </row>
    <row r="138" spans="1:12" x14ac:dyDescent="0.25">
      <c r="A138" s="23"/>
      <c r="B138" s="23"/>
      <c r="C138" s="23"/>
      <c r="G138" s="3" t="str">
        <f t="shared" si="6"/>
        <v xml:space="preserve"> </v>
      </c>
      <c r="I138" s="20" t="str">
        <f t="shared" si="7"/>
        <v/>
      </c>
      <c r="L138" s="20" t="str">
        <f t="shared" si="8"/>
        <v/>
      </c>
    </row>
    <row r="139" spans="1:12" x14ac:dyDescent="0.25">
      <c r="A139" s="23"/>
      <c r="B139" s="23"/>
      <c r="C139" s="23"/>
      <c r="G139" s="3" t="str">
        <f t="shared" si="6"/>
        <v xml:space="preserve"> </v>
      </c>
      <c r="I139" s="20" t="str">
        <f t="shared" si="7"/>
        <v/>
      </c>
      <c r="L139" s="20" t="str">
        <f t="shared" si="8"/>
        <v/>
      </c>
    </row>
    <row r="140" spans="1:12" x14ac:dyDescent="0.25">
      <c r="A140" s="23"/>
      <c r="B140" s="23"/>
      <c r="C140" s="23"/>
      <c r="G140" s="3" t="str">
        <f t="shared" si="6"/>
        <v xml:space="preserve"> </v>
      </c>
      <c r="I140" s="20" t="str">
        <f t="shared" si="7"/>
        <v/>
      </c>
      <c r="L140" s="20" t="str">
        <f t="shared" si="8"/>
        <v/>
      </c>
    </row>
    <row r="141" spans="1:12" x14ac:dyDescent="0.25">
      <c r="A141" s="23"/>
      <c r="B141" s="23"/>
      <c r="C141" s="23"/>
      <c r="G141" s="3" t="str">
        <f t="shared" si="6"/>
        <v xml:space="preserve"> </v>
      </c>
      <c r="I141" s="20" t="str">
        <f t="shared" si="7"/>
        <v/>
      </c>
      <c r="L141" s="20" t="str">
        <f t="shared" si="8"/>
        <v/>
      </c>
    </row>
    <row r="142" spans="1:12" x14ac:dyDescent="0.25">
      <c r="A142" s="23"/>
      <c r="B142" s="23"/>
      <c r="C142" s="23"/>
      <c r="G142" s="3" t="str">
        <f t="shared" si="6"/>
        <v xml:space="preserve"> </v>
      </c>
      <c r="I142" s="20" t="str">
        <f t="shared" si="7"/>
        <v/>
      </c>
      <c r="L142" s="20" t="str">
        <f t="shared" si="8"/>
        <v/>
      </c>
    </row>
    <row r="143" spans="1:12" x14ac:dyDescent="0.25">
      <c r="A143" s="23"/>
      <c r="B143" s="23"/>
      <c r="C143" s="23"/>
      <c r="G143" s="3" t="str">
        <f t="shared" si="6"/>
        <v xml:space="preserve"> </v>
      </c>
      <c r="I143" s="20" t="str">
        <f t="shared" si="7"/>
        <v/>
      </c>
      <c r="L143" s="20" t="str">
        <f t="shared" si="8"/>
        <v/>
      </c>
    </row>
    <row r="144" spans="1:12" x14ac:dyDescent="0.25">
      <c r="A144" s="23"/>
      <c r="B144" s="23"/>
      <c r="C144" s="23"/>
      <c r="G144" s="3" t="str">
        <f t="shared" si="6"/>
        <v xml:space="preserve"> </v>
      </c>
      <c r="I144" s="20" t="str">
        <f t="shared" si="7"/>
        <v/>
      </c>
      <c r="L144" s="20" t="str">
        <f t="shared" si="8"/>
        <v/>
      </c>
    </row>
    <row r="145" spans="1:12" x14ac:dyDescent="0.25">
      <c r="A145" s="23"/>
      <c r="B145" s="23"/>
      <c r="C145" s="23"/>
      <c r="G145" s="3" t="str">
        <f t="shared" si="6"/>
        <v xml:space="preserve"> </v>
      </c>
      <c r="I145" s="20" t="str">
        <f t="shared" si="7"/>
        <v/>
      </c>
      <c r="L145" s="20" t="str">
        <f t="shared" si="8"/>
        <v/>
      </c>
    </row>
    <row r="146" spans="1:12" x14ac:dyDescent="0.25">
      <c r="A146" s="23"/>
      <c r="B146" s="23"/>
      <c r="C146" s="23"/>
      <c r="G146" s="3" t="str">
        <f t="shared" si="6"/>
        <v xml:space="preserve"> </v>
      </c>
      <c r="I146" s="20" t="str">
        <f t="shared" si="7"/>
        <v/>
      </c>
      <c r="L146" s="20" t="str">
        <f t="shared" si="8"/>
        <v/>
      </c>
    </row>
    <row r="147" spans="1:12" x14ac:dyDescent="0.25">
      <c r="A147" s="23"/>
      <c r="B147" s="23"/>
      <c r="C147" s="23"/>
      <c r="G147" s="3" t="str">
        <f t="shared" si="6"/>
        <v xml:space="preserve"> </v>
      </c>
      <c r="I147" s="20" t="str">
        <f t="shared" si="7"/>
        <v/>
      </c>
      <c r="L147" s="20" t="str">
        <f t="shared" si="8"/>
        <v/>
      </c>
    </row>
    <row r="148" spans="1:12" x14ac:dyDescent="0.25">
      <c r="A148" s="23"/>
      <c r="B148" s="23"/>
      <c r="C148" s="23"/>
      <c r="G148" s="3" t="str">
        <f t="shared" si="6"/>
        <v xml:space="preserve"> </v>
      </c>
      <c r="I148" s="20" t="str">
        <f t="shared" si="7"/>
        <v/>
      </c>
      <c r="L148" s="20" t="str">
        <f t="shared" si="8"/>
        <v/>
      </c>
    </row>
    <row r="149" spans="1:12" x14ac:dyDescent="0.25">
      <c r="A149" s="23"/>
      <c r="B149" s="23"/>
      <c r="C149" s="23"/>
      <c r="G149" s="3" t="str">
        <f t="shared" si="6"/>
        <v xml:space="preserve"> </v>
      </c>
      <c r="I149" s="20" t="str">
        <f t="shared" si="7"/>
        <v/>
      </c>
      <c r="L149" s="20" t="str">
        <f t="shared" si="8"/>
        <v/>
      </c>
    </row>
    <row r="150" spans="1:12" x14ac:dyDescent="0.25">
      <c r="A150" s="23"/>
      <c r="B150" s="23"/>
      <c r="C150" s="23"/>
      <c r="G150" s="3" t="str">
        <f t="shared" si="6"/>
        <v xml:space="preserve"> </v>
      </c>
      <c r="I150" s="20" t="str">
        <f t="shared" si="7"/>
        <v/>
      </c>
      <c r="L150" s="20" t="str">
        <f t="shared" si="8"/>
        <v/>
      </c>
    </row>
    <row r="151" spans="1:12" x14ac:dyDescent="0.25">
      <c r="A151" s="23"/>
      <c r="B151" s="23"/>
      <c r="C151" s="23"/>
      <c r="G151" s="3" t="str">
        <f t="shared" si="6"/>
        <v xml:space="preserve"> </v>
      </c>
      <c r="I151" s="20" t="str">
        <f t="shared" si="7"/>
        <v/>
      </c>
      <c r="L151" s="20" t="str">
        <f t="shared" si="8"/>
        <v/>
      </c>
    </row>
    <row r="152" spans="1:12" x14ac:dyDescent="0.25">
      <c r="A152" s="23"/>
      <c r="B152" s="23"/>
      <c r="C152" s="23"/>
      <c r="G152" s="3" t="str">
        <f t="shared" si="6"/>
        <v xml:space="preserve"> </v>
      </c>
      <c r="I152" s="20" t="str">
        <f t="shared" si="7"/>
        <v/>
      </c>
      <c r="L152" s="20" t="str">
        <f t="shared" si="8"/>
        <v/>
      </c>
    </row>
    <row r="153" spans="1:12" x14ac:dyDescent="0.25">
      <c r="A153" s="23"/>
      <c r="B153" s="23"/>
      <c r="C153" s="23"/>
      <c r="G153" s="3" t="str">
        <f t="shared" si="6"/>
        <v xml:space="preserve"> </v>
      </c>
      <c r="I153" s="20" t="str">
        <f t="shared" si="7"/>
        <v/>
      </c>
      <c r="L153" s="20" t="str">
        <f t="shared" si="8"/>
        <v/>
      </c>
    </row>
    <row r="154" spans="1:12" x14ac:dyDescent="0.25">
      <c r="A154" s="23"/>
      <c r="B154" s="23"/>
      <c r="C154" s="23"/>
      <c r="G154" s="3" t="str">
        <f t="shared" si="6"/>
        <v xml:space="preserve"> </v>
      </c>
      <c r="I154" s="20" t="str">
        <f t="shared" si="7"/>
        <v/>
      </c>
      <c r="L154" s="20" t="str">
        <f t="shared" si="8"/>
        <v/>
      </c>
    </row>
    <row r="155" spans="1:12" x14ac:dyDescent="0.25">
      <c r="A155" s="23"/>
      <c r="B155" s="23"/>
      <c r="C155" s="23"/>
      <c r="G155" s="3" t="str">
        <f t="shared" si="6"/>
        <v xml:space="preserve"> </v>
      </c>
      <c r="I155" s="20" t="str">
        <f t="shared" si="7"/>
        <v/>
      </c>
      <c r="L155" s="20" t="str">
        <f t="shared" si="8"/>
        <v/>
      </c>
    </row>
    <row r="156" spans="1:12" x14ac:dyDescent="0.25">
      <c r="A156" s="23"/>
      <c r="B156" s="23"/>
      <c r="C156" s="23"/>
      <c r="G156" s="3" t="str">
        <f t="shared" si="6"/>
        <v xml:space="preserve"> </v>
      </c>
      <c r="I156" s="20" t="str">
        <f t="shared" si="7"/>
        <v/>
      </c>
      <c r="L156" s="20" t="str">
        <f t="shared" si="8"/>
        <v/>
      </c>
    </row>
    <row r="157" spans="1:12" x14ac:dyDescent="0.25">
      <c r="A157" s="23"/>
      <c r="B157" s="23"/>
      <c r="C157" s="23"/>
      <c r="G157" s="3" t="str">
        <f t="shared" si="6"/>
        <v xml:space="preserve"> </v>
      </c>
      <c r="I157" s="20" t="str">
        <f t="shared" si="7"/>
        <v/>
      </c>
      <c r="L157" s="20" t="str">
        <f t="shared" si="8"/>
        <v/>
      </c>
    </row>
    <row r="158" spans="1:12" x14ac:dyDescent="0.25">
      <c r="A158" s="23"/>
      <c r="B158" s="23"/>
      <c r="C158" s="23"/>
      <c r="G158" s="3" t="str">
        <f t="shared" si="6"/>
        <v xml:space="preserve"> </v>
      </c>
      <c r="I158" s="20" t="str">
        <f t="shared" si="7"/>
        <v/>
      </c>
      <c r="L158" s="20" t="str">
        <f t="shared" si="8"/>
        <v/>
      </c>
    </row>
    <row r="159" spans="1:12" x14ac:dyDescent="0.25">
      <c r="A159" s="23"/>
      <c r="B159" s="23"/>
      <c r="C159" s="23"/>
      <c r="G159" s="3" t="str">
        <f t="shared" si="6"/>
        <v xml:space="preserve"> </v>
      </c>
      <c r="I159" s="20" t="str">
        <f t="shared" si="7"/>
        <v/>
      </c>
      <c r="L159" s="20" t="str">
        <f t="shared" si="8"/>
        <v/>
      </c>
    </row>
    <row r="160" spans="1:12" x14ac:dyDescent="0.25">
      <c r="A160" s="23"/>
      <c r="B160" s="23"/>
      <c r="C160" s="23"/>
      <c r="G160" s="3" t="str">
        <f t="shared" si="6"/>
        <v xml:space="preserve"> </v>
      </c>
      <c r="I160" s="20" t="str">
        <f t="shared" si="7"/>
        <v/>
      </c>
      <c r="L160" s="20" t="str">
        <f t="shared" si="8"/>
        <v/>
      </c>
    </row>
    <row r="161" spans="1:12" x14ac:dyDescent="0.25">
      <c r="A161" s="23"/>
      <c r="B161" s="23"/>
      <c r="C161" s="23"/>
      <c r="G161" s="3" t="str">
        <f t="shared" si="6"/>
        <v xml:space="preserve"> </v>
      </c>
      <c r="I161" s="20" t="str">
        <f t="shared" si="7"/>
        <v/>
      </c>
      <c r="L161" s="20" t="str">
        <f t="shared" si="8"/>
        <v/>
      </c>
    </row>
    <row r="162" spans="1:12" x14ac:dyDescent="0.25">
      <c r="A162" s="23"/>
      <c r="B162" s="23"/>
      <c r="C162" s="23"/>
      <c r="G162" s="3" t="str">
        <f t="shared" si="6"/>
        <v xml:space="preserve"> </v>
      </c>
      <c r="I162" s="20" t="str">
        <f t="shared" si="7"/>
        <v/>
      </c>
      <c r="L162" s="20" t="str">
        <f t="shared" si="8"/>
        <v/>
      </c>
    </row>
    <row r="163" spans="1:12" x14ac:dyDescent="0.25">
      <c r="A163" s="23"/>
      <c r="B163" s="23"/>
      <c r="C163" s="23"/>
      <c r="G163" s="3" t="str">
        <f t="shared" si="6"/>
        <v xml:space="preserve"> </v>
      </c>
      <c r="I163" s="20" t="str">
        <f t="shared" si="7"/>
        <v/>
      </c>
      <c r="L163" s="20" t="str">
        <f t="shared" si="8"/>
        <v/>
      </c>
    </row>
    <row r="164" spans="1:12" x14ac:dyDescent="0.25">
      <c r="A164" s="23"/>
      <c r="B164" s="23"/>
      <c r="C164" s="23"/>
      <c r="G164" s="3" t="str">
        <f t="shared" si="6"/>
        <v xml:space="preserve"> </v>
      </c>
      <c r="I164" s="20" t="str">
        <f t="shared" si="7"/>
        <v/>
      </c>
      <c r="L164" s="20" t="str">
        <f t="shared" si="8"/>
        <v/>
      </c>
    </row>
    <row r="165" spans="1:12" x14ac:dyDescent="0.25">
      <c r="A165" s="23"/>
      <c r="B165" s="23"/>
      <c r="C165" s="23"/>
      <c r="G165" s="3" t="str">
        <f t="shared" si="6"/>
        <v xml:space="preserve"> </v>
      </c>
      <c r="I165" s="20" t="str">
        <f t="shared" si="7"/>
        <v/>
      </c>
      <c r="L165" s="20" t="str">
        <f t="shared" si="8"/>
        <v/>
      </c>
    </row>
    <row r="166" spans="1:12" x14ac:dyDescent="0.25">
      <c r="A166" s="23"/>
      <c r="B166" s="23"/>
      <c r="C166" s="23"/>
      <c r="G166" s="3" t="str">
        <f t="shared" si="6"/>
        <v xml:space="preserve"> </v>
      </c>
      <c r="I166" s="20" t="str">
        <f t="shared" si="7"/>
        <v/>
      </c>
      <c r="L166" s="20" t="str">
        <f t="shared" si="8"/>
        <v/>
      </c>
    </row>
    <row r="167" spans="1:12" x14ac:dyDescent="0.25">
      <c r="A167" s="23"/>
      <c r="B167" s="23"/>
      <c r="C167" s="23"/>
      <c r="G167" s="3" t="str">
        <f t="shared" si="6"/>
        <v xml:space="preserve"> </v>
      </c>
      <c r="I167" s="20" t="str">
        <f t="shared" si="7"/>
        <v/>
      </c>
      <c r="L167" s="20" t="str">
        <f t="shared" si="8"/>
        <v/>
      </c>
    </row>
    <row r="168" spans="1:12" x14ac:dyDescent="0.25">
      <c r="A168" s="23"/>
      <c r="B168" s="23"/>
      <c r="C168" s="23"/>
      <c r="G168" s="3" t="str">
        <f t="shared" si="6"/>
        <v xml:space="preserve"> </v>
      </c>
      <c r="I168" s="20" t="str">
        <f t="shared" si="7"/>
        <v/>
      </c>
      <c r="L168" s="20" t="str">
        <f t="shared" si="8"/>
        <v/>
      </c>
    </row>
    <row r="169" spans="1:12" x14ac:dyDescent="0.25">
      <c r="A169" s="23"/>
      <c r="B169" s="23"/>
      <c r="C169" s="23"/>
      <c r="G169" s="3" t="str">
        <f t="shared" si="6"/>
        <v xml:space="preserve"> </v>
      </c>
      <c r="I169" s="20" t="str">
        <f t="shared" si="7"/>
        <v/>
      </c>
      <c r="L169" s="20" t="str">
        <f t="shared" si="8"/>
        <v/>
      </c>
    </row>
    <row r="170" spans="1:12" x14ac:dyDescent="0.25">
      <c r="A170" s="23"/>
      <c r="B170" s="23"/>
      <c r="C170" s="23"/>
      <c r="G170" s="3" t="str">
        <f t="shared" si="6"/>
        <v xml:space="preserve"> </v>
      </c>
      <c r="I170" s="20" t="str">
        <f t="shared" si="7"/>
        <v/>
      </c>
      <c r="L170" s="20" t="str">
        <f t="shared" si="8"/>
        <v/>
      </c>
    </row>
    <row r="171" spans="1:12" x14ac:dyDescent="0.25">
      <c r="A171" s="23"/>
      <c r="B171" s="23"/>
      <c r="C171" s="23"/>
      <c r="G171" s="3" t="str">
        <f t="shared" si="6"/>
        <v xml:space="preserve"> </v>
      </c>
      <c r="I171" s="20" t="str">
        <f t="shared" si="7"/>
        <v/>
      </c>
      <c r="L171" s="20" t="str">
        <f t="shared" si="8"/>
        <v/>
      </c>
    </row>
    <row r="172" spans="1:12" x14ac:dyDescent="0.25">
      <c r="A172" s="23"/>
      <c r="B172" s="23"/>
      <c r="C172" s="23"/>
      <c r="G172" s="3" t="str">
        <f t="shared" si="6"/>
        <v xml:space="preserve"> </v>
      </c>
      <c r="I172" s="20" t="str">
        <f t="shared" si="7"/>
        <v/>
      </c>
      <c r="L172" s="20" t="str">
        <f t="shared" si="8"/>
        <v/>
      </c>
    </row>
    <row r="173" spans="1:12" x14ac:dyDescent="0.25">
      <c r="A173" s="23"/>
      <c r="B173" s="23"/>
      <c r="C173" s="23"/>
      <c r="G173" s="3" t="str">
        <f t="shared" si="6"/>
        <v xml:space="preserve"> </v>
      </c>
      <c r="I173" s="20" t="str">
        <f t="shared" si="7"/>
        <v/>
      </c>
      <c r="L173" s="20" t="str">
        <f t="shared" si="8"/>
        <v/>
      </c>
    </row>
    <row r="174" spans="1:12" x14ac:dyDescent="0.25">
      <c r="A174" s="23"/>
      <c r="B174" s="23"/>
      <c r="C174" s="23"/>
      <c r="G174" s="3" t="str">
        <f t="shared" si="6"/>
        <v xml:space="preserve"> </v>
      </c>
      <c r="I174" s="20" t="str">
        <f t="shared" si="7"/>
        <v/>
      </c>
      <c r="L174" s="20" t="str">
        <f t="shared" si="8"/>
        <v/>
      </c>
    </row>
    <row r="175" spans="1:12" x14ac:dyDescent="0.25">
      <c r="A175" s="23"/>
      <c r="B175" s="23"/>
      <c r="C175" s="23"/>
      <c r="G175" s="3" t="str">
        <f t="shared" si="6"/>
        <v xml:space="preserve"> </v>
      </c>
      <c r="I175" s="20" t="str">
        <f t="shared" si="7"/>
        <v/>
      </c>
      <c r="L175" s="20" t="str">
        <f t="shared" si="8"/>
        <v/>
      </c>
    </row>
    <row r="176" spans="1:12" x14ac:dyDescent="0.25">
      <c r="A176" s="23"/>
      <c r="B176" s="23"/>
      <c r="C176" s="23"/>
      <c r="G176" s="3" t="str">
        <f t="shared" si="6"/>
        <v xml:space="preserve"> </v>
      </c>
      <c r="I176" s="20" t="str">
        <f t="shared" si="7"/>
        <v/>
      </c>
      <c r="L176" s="20" t="str">
        <f t="shared" si="8"/>
        <v/>
      </c>
    </row>
    <row r="177" spans="1:12" x14ac:dyDescent="0.25">
      <c r="A177" s="23"/>
      <c r="B177" s="23"/>
      <c r="C177" s="23"/>
      <c r="G177" s="3" t="str">
        <f t="shared" si="6"/>
        <v xml:space="preserve"> </v>
      </c>
      <c r="I177" s="20" t="str">
        <f t="shared" si="7"/>
        <v/>
      </c>
      <c r="L177" s="20" t="str">
        <f t="shared" si="8"/>
        <v/>
      </c>
    </row>
    <row r="178" spans="1:12" x14ac:dyDescent="0.25">
      <c r="A178" s="23"/>
      <c r="B178" s="23"/>
      <c r="C178" s="23"/>
      <c r="G178" s="3" t="str">
        <f t="shared" si="6"/>
        <v xml:space="preserve"> </v>
      </c>
      <c r="I178" s="20" t="str">
        <f t="shared" si="7"/>
        <v/>
      </c>
      <c r="L178" s="20" t="str">
        <f t="shared" si="8"/>
        <v/>
      </c>
    </row>
    <row r="179" spans="1:12" x14ac:dyDescent="0.25">
      <c r="A179" s="23"/>
      <c r="B179" s="23"/>
      <c r="C179" s="23"/>
      <c r="G179" s="3" t="str">
        <f t="shared" si="6"/>
        <v xml:space="preserve"> </v>
      </c>
      <c r="I179" s="20" t="str">
        <f t="shared" si="7"/>
        <v/>
      </c>
      <c r="L179" s="20" t="str">
        <f t="shared" si="8"/>
        <v/>
      </c>
    </row>
    <row r="180" spans="1:12" x14ac:dyDescent="0.25">
      <c r="A180" s="23"/>
      <c r="B180" s="23"/>
      <c r="C180" s="23"/>
      <c r="G180" s="3" t="str">
        <f t="shared" si="6"/>
        <v xml:space="preserve"> </v>
      </c>
      <c r="I180" s="20" t="str">
        <f t="shared" si="7"/>
        <v/>
      </c>
      <c r="L180" s="20" t="str">
        <f t="shared" si="8"/>
        <v/>
      </c>
    </row>
    <row r="181" spans="1:12" x14ac:dyDescent="0.25">
      <c r="A181" s="23"/>
      <c r="B181" s="23"/>
      <c r="C181" s="23"/>
      <c r="G181" s="3" t="str">
        <f t="shared" si="6"/>
        <v xml:space="preserve"> </v>
      </c>
      <c r="I181" s="20" t="str">
        <f t="shared" si="7"/>
        <v/>
      </c>
      <c r="L181" s="20" t="str">
        <f t="shared" si="8"/>
        <v/>
      </c>
    </row>
    <row r="182" spans="1:12" x14ac:dyDescent="0.25">
      <c r="A182" s="23"/>
      <c r="B182" s="23"/>
      <c r="C182" s="23"/>
      <c r="G182" s="3" t="str">
        <f t="shared" si="6"/>
        <v xml:space="preserve"> </v>
      </c>
      <c r="I182" s="20" t="str">
        <f t="shared" si="7"/>
        <v/>
      </c>
      <c r="L182" s="20" t="str">
        <f t="shared" si="8"/>
        <v/>
      </c>
    </row>
    <row r="183" spans="1:12" x14ac:dyDescent="0.25">
      <c r="A183" s="23"/>
      <c r="B183" s="23"/>
      <c r="C183" s="23"/>
      <c r="G183" s="3" t="str">
        <f t="shared" si="6"/>
        <v xml:space="preserve"> </v>
      </c>
      <c r="I183" s="20" t="str">
        <f t="shared" si="7"/>
        <v/>
      </c>
      <c r="L183" s="20" t="str">
        <f t="shared" si="8"/>
        <v/>
      </c>
    </row>
    <row r="184" spans="1:12" x14ac:dyDescent="0.25">
      <c r="A184" s="23"/>
      <c r="B184" s="23"/>
      <c r="C184" s="23"/>
      <c r="G184" s="3" t="str">
        <f t="shared" si="6"/>
        <v xml:space="preserve"> </v>
      </c>
      <c r="I184" s="20" t="str">
        <f t="shared" si="7"/>
        <v/>
      </c>
      <c r="L184" s="20" t="str">
        <f t="shared" si="8"/>
        <v/>
      </c>
    </row>
    <row r="185" spans="1:12" x14ac:dyDescent="0.25">
      <c r="A185" s="23"/>
      <c r="B185" s="23"/>
      <c r="C185" s="23"/>
      <c r="G185" s="3" t="str">
        <f t="shared" si="6"/>
        <v xml:space="preserve"> </v>
      </c>
      <c r="I185" s="20" t="str">
        <f t="shared" si="7"/>
        <v/>
      </c>
      <c r="L185" s="20" t="str">
        <f t="shared" si="8"/>
        <v/>
      </c>
    </row>
    <row r="186" spans="1:12" x14ac:dyDescent="0.25">
      <c r="A186" s="23"/>
      <c r="B186" s="23"/>
      <c r="C186" s="23"/>
      <c r="G186" s="3" t="str">
        <f t="shared" si="6"/>
        <v xml:space="preserve"> </v>
      </c>
      <c r="I186" s="20" t="str">
        <f t="shared" si="7"/>
        <v/>
      </c>
      <c r="L186" s="20" t="str">
        <f t="shared" si="8"/>
        <v/>
      </c>
    </row>
    <row r="187" spans="1:12" x14ac:dyDescent="0.25">
      <c r="A187" s="23"/>
      <c r="B187" s="23"/>
      <c r="C187" s="23"/>
      <c r="G187" s="3" t="str">
        <f t="shared" si="6"/>
        <v xml:space="preserve"> </v>
      </c>
      <c r="I187" s="20" t="str">
        <f t="shared" si="7"/>
        <v/>
      </c>
      <c r="L187" s="20" t="str">
        <f t="shared" si="8"/>
        <v/>
      </c>
    </row>
    <row r="188" spans="1:12" x14ac:dyDescent="0.25">
      <c r="A188" s="23"/>
      <c r="B188" s="23"/>
      <c r="C188" s="23"/>
      <c r="G188" s="3" t="str">
        <f t="shared" si="6"/>
        <v xml:space="preserve"> </v>
      </c>
      <c r="I188" s="20" t="str">
        <f t="shared" si="7"/>
        <v/>
      </c>
      <c r="L188" s="20" t="str">
        <f t="shared" si="8"/>
        <v/>
      </c>
    </row>
    <row r="189" spans="1:12" x14ac:dyDescent="0.25">
      <c r="A189" s="23"/>
      <c r="B189" s="23"/>
      <c r="C189" s="23"/>
      <c r="G189" s="3" t="str">
        <f t="shared" si="6"/>
        <v xml:space="preserve"> </v>
      </c>
      <c r="I189" s="20" t="str">
        <f t="shared" si="7"/>
        <v/>
      </c>
      <c r="L189" s="20" t="str">
        <f t="shared" si="8"/>
        <v/>
      </c>
    </row>
    <row r="190" spans="1:12" x14ac:dyDescent="0.25">
      <c r="A190" s="23"/>
      <c r="B190" s="23"/>
      <c r="C190" s="23"/>
      <c r="G190" s="3" t="str">
        <f t="shared" si="6"/>
        <v xml:space="preserve"> </v>
      </c>
      <c r="I190" s="20" t="str">
        <f t="shared" si="7"/>
        <v/>
      </c>
      <c r="L190" s="20" t="str">
        <f t="shared" si="8"/>
        <v/>
      </c>
    </row>
    <row r="191" spans="1:12" x14ac:dyDescent="0.25">
      <c r="A191" s="23"/>
      <c r="B191" s="23"/>
      <c r="C191" s="23"/>
      <c r="G191" s="3" t="str">
        <f t="shared" si="6"/>
        <v xml:space="preserve"> </v>
      </c>
      <c r="I191" s="20" t="str">
        <f t="shared" si="7"/>
        <v/>
      </c>
      <c r="L191" s="20" t="str">
        <f t="shared" si="8"/>
        <v/>
      </c>
    </row>
    <row r="192" spans="1:12" x14ac:dyDescent="0.25">
      <c r="A192" s="23"/>
      <c r="B192" s="23"/>
      <c r="C192" s="23"/>
      <c r="G192" s="3" t="str">
        <f t="shared" si="6"/>
        <v xml:space="preserve"> </v>
      </c>
      <c r="I192" s="20" t="str">
        <f t="shared" si="7"/>
        <v/>
      </c>
      <c r="L192" s="20" t="str">
        <f t="shared" si="8"/>
        <v/>
      </c>
    </row>
    <row r="193" spans="1:12" x14ac:dyDescent="0.25">
      <c r="A193" s="23"/>
      <c r="B193" s="23"/>
      <c r="C193" s="23"/>
      <c r="G193" s="3" t="str">
        <f t="shared" si="6"/>
        <v xml:space="preserve"> </v>
      </c>
      <c r="I193" s="20" t="str">
        <f t="shared" si="7"/>
        <v/>
      </c>
      <c r="L193" s="20" t="str">
        <f t="shared" si="8"/>
        <v/>
      </c>
    </row>
    <row r="194" spans="1:12" x14ac:dyDescent="0.25">
      <c r="A194" s="23"/>
      <c r="B194" s="23"/>
      <c r="C194" s="23"/>
      <c r="G194" s="3" t="str">
        <f t="shared" si="6"/>
        <v xml:space="preserve"> </v>
      </c>
      <c r="I194" s="20" t="str">
        <f t="shared" si="7"/>
        <v/>
      </c>
      <c r="L194" s="20" t="str">
        <f t="shared" si="8"/>
        <v/>
      </c>
    </row>
    <row r="195" spans="1:12" x14ac:dyDescent="0.25">
      <c r="A195" s="23"/>
      <c r="B195" s="23"/>
      <c r="C195" s="23"/>
      <c r="G195" s="3" t="str">
        <f t="shared" ref="G195:G258" si="9">A195&amp;" "&amp;B195</f>
        <v xml:space="preserve"> </v>
      </c>
      <c r="I195" s="20" t="str">
        <f t="shared" ref="I195:I258" si="10">IF(C195="","",C195)</f>
        <v/>
      </c>
      <c r="L195" s="20" t="str">
        <f t="shared" ref="L195:L258" si="11">IF(C195=$L$1,G195,"")</f>
        <v/>
      </c>
    </row>
    <row r="196" spans="1:12" x14ac:dyDescent="0.25">
      <c r="A196" s="23"/>
      <c r="B196" s="23"/>
      <c r="C196" s="23"/>
      <c r="G196" s="3" t="str">
        <f t="shared" si="9"/>
        <v xml:space="preserve"> </v>
      </c>
      <c r="I196" s="20" t="str">
        <f t="shared" si="10"/>
        <v/>
      </c>
      <c r="L196" s="20" t="str">
        <f t="shared" si="11"/>
        <v/>
      </c>
    </row>
    <row r="197" spans="1:12" x14ac:dyDescent="0.25">
      <c r="A197" s="23"/>
      <c r="B197" s="23"/>
      <c r="C197" s="23"/>
      <c r="G197" s="3" t="str">
        <f t="shared" si="9"/>
        <v xml:space="preserve"> </v>
      </c>
      <c r="I197" s="20" t="str">
        <f t="shared" si="10"/>
        <v/>
      </c>
      <c r="L197" s="20" t="str">
        <f t="shared" si="11"/>
        <v/>
      </c>
    </row>
    <row r="198" spans="1:12" x14ac:dyDescent="0.25">
      <c r="A198" s="23"/>
      <c r="B198" s="23"/>
      <c r="C198" s="23"/>
      <c r="G198" s="3" t="str">
        <f t="shared" si="9"/>
        <v xml:space="preserve"> </v>
      </c>
      <c r="I198" s="20" t="str">
        <f t="shared" si="10"/>
        <v/>
      </c>
      <c r="L198" s="20" t="str">
        <f t="shared" si="11"/>
        <v/>
      </c>
    </row>
    <row r="199" spans="1:12" x14ac:dyDescent="0.25">
      <c r="A199" s="23"/>
      <c r="B199" s="23"/>
      <c r="C199" s="23"/>
      <c r="G199" s="3" t="str">
        <f t="shared" si="9"/>
        <v xml:space="preserve"> </v>
      </c>
      <c r="I199" s="20" t="str">
        <f t="shared" si="10"/>
        <v/>
      </c>
      <c r="L199" s="20" t="str">
        <f t="shared" si="11"/>
        <v/>
      </c>
    </row>
    <row r="200" spans="1:12" x14ac:dyDescent="0.25">
      <c r="A200" s="23"/>
      <c r="B200" s="23"/>
      <c r="C200" s="23"/>
      <c r="G200" s="3" t="str">
        <f t="shared" si="9"/>
        <v xml:space="preserve"> </v>
      </c>
      <c r="I200" s="20" t="str">
        <f t="shared" si="10"/>
        <v/>
      </c>
      <c r="L200" s="20" t="str">
        <f t="shared" si="11"/>
        <v/>
      </c>
    </row>
    <row r="201" spans="1:12" x14ac:dyDescent="0.25">
      <c r="A201" s="23"/>
      <c r="B201" s="23"/>
      <c r="C201" s="23"/>
      <c r="G201" s="3" t="str">
        <f t="shared" si="9"/>
        <v xml:space="preserve"> </v>
      </c>
      <c r="I201" s="20" t="str">
        <f t="shared" si="10"/>
        <v/>
      </c>
      <c r="L201" s="20" t="str">
        <f t="shared" si="11"/>
        <v/>
      </c>
    </row>
    <row r="202" spans="1:12" x14ac:dyDescent="0.25">
      <c r="A202" s="23"/>
      <c r="B202" s="23"/>
      <c r="C202" s="23"/>
      <c r="G202" s="3" t="str">
        <f t="shared" si="9"/>
        <v xml:space="preserve"> </v>
      </c>
      <c r="I202" s="20" t="str">
        <f t="shared" si="10"/>
        <v/>
      </c>
      <c r="L202" s="20" t="str">
        <f t="shared" si="11"/>
        <v/>
      </c>
    </row>
    <row r="203" spans="1:12" x14ac:dyDescent="0.25">
      <c r="A203" s="23"/>
      <c r="B203" s="23"/>
      <c r="C203" s="23"/>
      <c r="G203" s="3" t="str">
        <f t="shared" si="9"/>
        <v xml:space="preserve"> </v>
      </c>
      <c r="I203" s="20" t="str">
        <f t="shared" si="10"/>
        <v/>
      </c>
      <c r="L203" s="20" t="str">
        <f t="shared" si="11"/>
        <v/>
      </c>
    </row>
    <row r="204" spans="1:12" x14ac:dyDescent="0.25">
      <c r="A204" s="23"/>
      <c r="B204" s="23"/>
      <c r="C204" s="23"/>
      <c r="G204" s="3" t="str">
        <f t="shared" si="9"/>
        <v xml:space="preserve"> </v>
      </c>
      <c r="I204" s="20" t="str">
        <f t="shared" si="10"/>
        <v/>
      </c>
      <c r="L204" s="20" t="str">
        <f t="shared" si="11"/>
        <v/>
      </c>
    </row>
    <row r="205" spans="1:12" x14ac:dyDescent="0.25">
      <c r="A205" s="23"/>
      <c r="B205" s="23"/>
      <c r="C205" s="23"/>
      <c r="G205" s="3" t="str">
        <f t="shared" si="9"/>
        <v xml:space="preserve"> </v>
      </c>
      <c r="I205" s="20" t="str">
        <f t="shared" si="10"/>
        <v/>
      </c>
      <c r="L205" s="20" t="str">
        <f t="shared" si="11"/>
        <v/>
      </c>
    </row>
    <row r="206" spans="1:12" x14ac:dyDescent="0.25">
      <c r="A206" s="23"/>
      <c r="B206" s="23"/>
      <c r="C206" s="23"/>
      <c r="G206" s="3" t="str">
        <f t="shared" si="9"/>
        <v xml:space="preserve"> </v>
      </c>
      <c r="I206" s="20" t="str">
        <f t="shared" si="10"/>
        <v/>
      </c>
      <c r="L206" s="20" t="str">
        <f t="shared" si="11"/>
        <v/>
      </c>
    </row>
    <row r="207" spans="1:12" x14ac:dyDescent="0.25">
      <c r="A207" s="23"/>
      <c r="B207" s="23"/>
      <c r="C207" s="23"/>
      <c r="G207" s="3" t="str">
        <f t="shared" si="9"/>
        <v xml:space="preserve"> </v>
      </c>
      <c r="I207" s="20" t="str">
        <f t="shared" si="10"/>
        <v/>
      </c>
      <c r="L207" s="20" t="str">
        <f t="shared" si="11"/>
        <v/>
      </c>
    </row>
    <row r="208" spans="1:12" x14ac:dyDescent="0.25">
      <c r="A208" s="23"/>
      <c r="B208" s="23"/>
      <c r="C208" s="23"/>
      <c r="G208" s="3" t="str">
        <f t="shared" si="9"/>
        <v xml:space="preserve"> </v>
      </c>
      <c r="I208" s="20" t="str">
        <f t="shared" si="10"/>
        <v/>
      </c>
      <c r="L208" s="20" t="str">
        <f t="shared" si="11"/>
        <v/>
      </c>
    </row>
    <row r="209" spans="1:12" x14ac:dyDescent="0.25">
      <c r="A209" s="23"/>
      <c r="B209" s="23"/>
      <c r="C209" s="23"/>
      <c r="G209" s="3" t="str">
        <f t="shared" si="9"/>
        <v xml:space="preserve"> </v>
      </c>
      <c r="I209" s="20" t="str">
        <f t="shared" si="10"/>
        <v/>
      </c>
      <c r="L209" s="20" t="str">
        <f t="shared" si="11"/>
        <v/>
      </c>
    </row>
    <row r="210" spans="1:12" x14ac:dyDescent="0.25">
      <c r="A210" s="23"/>
      <c r="B210" s="23"/>
      <c r="C210" s="23"/>
      <c r="G210" s="3" t="str">
        <f t="shared" si="9"/>
        <v xml:space="preserve"> </v>
      </c>
      <c r="I210" s="20" t="str">
        <f t="shared" si="10"/>
        <v/>
      </c>
      <c r="L210" s="20" t="str">
        <f t="shared" si="11"/>
        <v/>
      </c>
    </row>
    <row r="211" spans="1:12" x14ac:dyDescent="0.25">
      <c r="A211" s="23"/>
      <c r="B211" s="23"/>
      <c r="C211" s="23"/>
      <c r="G211" s="3" t="str">
        <f t="shared" si="9"/>
        <v xml:space="preserve"> </v>
      </c>
      <c r="I211" s="20" t="str">
        <f t="shared" si="10"/>
        <v/>
      </c>
      <c r="L211" s="20" t="str">
        <f t="shared" si="11"/>
        <v/>
      </c>
    </row>
    <row r="212" spans="1:12" x14ac:dyDescent="0.25">
      <c r="A212" s="23"/>
      <c r="B212" s="23"/>
      <c r="C212" s="23"/>
      <c r="G212" s="3" t="str">
        <f t="shared" si="9"/>
        <v xml:space="preserve"> </v>
      </c>
      <c r="I212" s="20" t="str">
        <f t="shared" si="10"/>
        <v/>
      </c>
      <c r="L212" s="20" t="str">
        <f t="shared" si="11"/>
        <v/>
      </c>
    </row>
    <row r="213" spans="1:12" x14ac:dyDescent="0.25">
      <c r="A213" s="23"/>
      <c r="B213" s="23"/>
      <c r="C213" s="23"/>
      <c r="G213" s="3" t="str">
        <f t="shared" si="9"/>
        <v xml:space="preserve"> </v>
      </c>
      <c r="I213" s="20" t="str">
        <f t="shared" si="10"/>
        <v/>
      </c>
      <c r="L213" s="20" t="str">
        <f t="shared" si="11"/>
        <v/>
      </c>
    </row>
    <row r="214" spans="1:12" x14ac:dyDescent="0.25">
      <c r="A214" s="23"/>
      <c r="B214" s="23"/>
      <c r="C214" s="23"/>
      <c r="G214" s="3" t="str">
        <f t="shared" si="9"/>
        <v xml:space="preserve"> </v>
      </c>
      <c r="I214" s="20" t="str">
        <f t="shared" si="10"/>
        <v/>
      </c>
      <c r="L214" s="20" t="str">
        <f t="shared" si="11"/>
        <v/>
      </c>
    </row>
    <row r="215" spans="1:12" x14ac:dyDescent="0.25">
      <c r="A215" s="23"/>
      <c r="B215" s="23"/>
      <c r="C215" s="23"/>
      <c r="G215" s="3" t="str">
        <f t="shared" si="9"/>
        <v xml:space="preserve"> </v>
      </c>
      <c r="I215" s="20" t="str">
        <f t="shared" si="10"/>
        <v/>
      </c>
      <c r="L215" s="20" t="str">
        <f t="shared" si="11"/>
        <v/>
      </c>
    </row>
    <row r="216" spans="1:12" x14ac:dyDescent="0.25">
      <c r="A216" s="23"/>
      <c r="B216" s="23"/>
      <c r="C216" s="23"/>
      <c r="G216" s="3" t="str">
        <f t="shared" si="9"/>
        <v xml:space="preserve"> </v>
      </c>
      <c r="I216" s="20" t="str">
        <f t="shared" si="10"/>
        <v/>
      </c>
      <c r="L216" s="20" t="str">
        <f t="shared" si="11"/>
        <v/>
      </c>
    </row>
    <row r="217" spans="1:12" x14ac:dyDescent="0.25">
      <c r="A217" s="23"/>
      <c r="B217" s="23"/>
      <c r="C217" s="23"/>
      <c r="G217" s="3" t="str">
        <f t="shared" si="9"/>
        <v xml:space="preserve"> </v>
      </c>
      <c r="I217" s="20" t="str">
        <f t="shared" si="10"/>
        <v/>
      </c>
      <c r="L217" s="20" t="str">
        <f t="shared" si="11"/>
        <v/>
      </c>
    </row>
    <row r="218" spans="1:12" x14ac:dyDescent="0.25">
      <c r="A218" s="23"/>
      <c r="B218" s="23"/>
      <c r="C218" s="23"/>
      <c r="G218" s="3" t="str">
        <f t="shared" si="9"/>
        <v xml:space="preserve"> </v>
      </c>
      <c r="I218" s="20" t="str">
        <f t="shared" si="10"/>
        <v/>
      </c>
      <c r="L218" s="20" t="str">
        <f t="shared" si="11"/>
        <v/>
      </c>
    </row>
    <row r="219" spans="1:12" x14ac:dyDescent="0.25">
      <c r="A219" s="23"/>
      <c r="B219" s="23"/>
      <c r="C219" s="23"/>
      <c r="G219" s="3" t="str">
        <f t="shared" si="9"/>
        <v xml:space="preserve"> </v>
      </c>
      <c r="I219" s="20" t="str">
        <f t="shared" si="10"/>
        <v/>
      </c>
      <c r="L219" s="20" t="str">
        <f t="shared" si="11"/>
        <v/>
      </c>
    </row>
    <row r="220" spans="1:12" x14ac:dyDescent="0.25">
      <c r="A220" s="23"/>
      <c r="B220" s="23"/>
      <c r="C220" s="23"/>
      <c r="G220" s="3" t="str">
        <f t="shared" si="9"/>
        <v xml:space="preserve"> </v>
      </c>
      <c r="I220" s="20" t="str">
        <f t="shared" si="10"/>
        <v/>
      </c>
      <c r="L220" s="20" t="str">
        <f t="shared" si="11"/>
        <v/>
      </c>
    </row>
    <row r="221" spans="1:12" x14ac:dyDescent="0.25">
      <c r="A221" s="23"/>
      <c r="B221" s="23"/>
      <c r="C221" s="23"/>
      <c r="G221" s="3" t="str">
        <f t="shared" si="9"/>
        <v xml:space="preserve"> </v>
      </c>
      <c r="I221" s="20" t="str">
        <f t="shared" si="10"/>
        <v/>
      </c>
      <c r="L221" s="20" t="str">
        <f t="shared" si="11"/>
        <v/>
      </c>
    </row>
    <row r="222" spans="1:12" x14ac:dyDescent="0.25">
      <c r="A222" s="23"/>
      <c r="B222" s="23"/>
      <c r="C222" s="23"/>
      <c r="G222" s="3" t="str">
        <f t="shared" si="9"/>
        <v xml:space="preserve"> </v>
      </c>
      <c r="I222" s="20" t="str">
        <f t="shared" si="10"/>
        <v/>
      </c>
      <c r="L222" s="20" t="str">
        <f t="shared" si="11"/>
        <v/>
      </c>
    </row>
    <row r="223" spans="1:12" x14ac:dyDescent="0.25">
      <c r="A223" s="23"/>
      <c r="B223" s="23"/>
      <c r="C223" s="23"/>
      <c r="G223" s="3" t="str">
        <f t="shared" si="9"/>
        <v xml:space="preserve"> </v>
      </c>
      <c r="I223" s="20" t="str">
        <f t="shared" si="10"/>
        <v/>
      </c>
      <c r="L223" s="20" t="str">
        <f t="shared" si="11"/>
        <v/>
      </c>
    </row>
    <row r="224" spans="1:12" x14ac:dyDescent="0.25">
      <c r="A224" s="23"/>
      <c r="B224" s="23"/>
      <c r="C224" s="23"/>
      <c r="G224" s="3" t="str">
        <f t="shared" si="9"/>
        <v xml:space="preserve"> </v>
      </c>
      <c r="I224" s="20" t="str">
        <f t="shared" si="10"/>
        <v/>
      </c>
      <c r="L224" s="20" t="str">
        <f t="shared" si="11"/>
        <v/>
      </c>
    </row>
    <row r="225" spans="1:12" x14ac:dyDescent="0.25">
      <c r="A225" s="23"/>
      <c r="B225" s="23"/>
      <c r="C225" s="23"/>
      <c r="G225" s="3" t="str">
        <f t="shared" si="9"/>
        <v xml:space="preserve"> </v>
      </c>
      <c r="I225" s="20" t="str">
        <f t="shared" si="10"/>
        <v/>
      </c>
      <c r="L225" s="20" t="str">
        <f t="shared" si="11"/>
        <v/>
      </c>
    </row>
    <row r="226" spans="1:12" x14ac:dyDescent="0.25">
      <c r="A226" s="23"/>
      <c r="B226" s="23"/>
      <c r="C226" s="23"/>
      <c r="G226" s="3" t="str">
        <f t="shared" si="9"/>
        <v xml:space="preserve"> </v>
      </c>
      <c r="I226" s="20" t="str">
        <f t="shared" si="10"/>
        <v/>
      </c>
      <c r="L226" s="20" t="str">
        <f t="shared" si="11"/>
        <v/>
      </c>
    </row>
    <row r="227" spans="1:12" x14ac:dyDescent="0.25">
      <c r="A227" s="23"/>
      <c r="B227" s="23"/>
      <c r="C227" s="23"/>
      <c r="G227" s="3" t="str">
        <f t="shared" si="9"/>
        <v xml:space="preserve"> </v>
      </c>
      <c r="I227" s="20" t="str">
        <f t="shared" si="10"/>
        <v/>
      </c>
      <c r="L227" s="20" t="str">
        <f t="shared" si="11"/>
        <v/>
      </c>
    </row>
    <row r="228" spans="1:12" x14ac:dyDescent="0.25">
      <c r="A228" s="23"/>
      <c r="B228" s="23"/>
      <c r="C228" s="23"/>
      <c r="G228" s="3" t="str">
        <f t="shared" si="9"/>
        <v xml:space="preserve"> </v>
      </c>
      <c r="I228" s="20" t="str">
        <f t="shared" si="10"/>
        <v/>
      </c>
      <c r="L228" s="20" t="str">
        <f t="shared" si="11"/>
        <v/>
      </c>
    </row>
    <row r="229" spans="1:12" x14ac:dyDescent="0.25">
      <c r="A229" s="23"/>
      <c r="B229" s="23"/>
      <c r="C229" s="23"/>
      <c r="G229" s="3" t="str">
        <f t="shared" si="9"/>
        <v xml:space="preserve"> </v>
      </c>
      <c r="I229" s="20" t="str">
        <f t="shared" si="10"/>
        <v/>
      </c>
      <c r="L229" s="20" t="str">
        <f t="shared" si="11"/>
        <v/>
      </c>
    </row>
    <row r="230" spans="1:12" x14ac:dyDescent="0.25">
      <c r="A230" s="23"/>
      <c r="B230" s="23"/>
      <c r="C230" s="23"/>
      <c r="G230" s="3" t="str">
        <f t="shared" si="9"/>
        <v xml:space="preserve"> </v>
      </c>
      <c r="I230" s="20" t="str">
        <f t="shared" si="10"/>
        <v/>
      </c>
      <c r="L230" s="20" t="str">
        <f t="shared" si="11"/>
        <v/>
      </c>
    </row>
    <row r="231" spans="1:12" x14ac:dyDescent="0.25">
      <c r="A231" s="23"/>
      <c r="B231" s="23"/>
      <c r="C231" s="23"/>
      <c r="G231" s="3" t="str">
        <f t="shared" si="9"/>
        <v xml:space="preserve"> </v>
      </c>
      <c r="I231" s="20" t="str">
        <f t="shared" si="10"/>
        <v/>
      </c>
      <c r="L231" s="20" t="str">
        <f t="shared" si="11"/>
        <v/>
      </c>
    </row>
    <row r="232" spans="1:12" x14ac:dyDescent="0.25">
      <c r="A232" s="23"/>
      <c r="B232" s="23"/>
      <c r="C232" s="23"/>
      <c r="G232" s="3" t="str">
        <f t="shared" si="9"/>
        <v xml:space="preserve"> </v>
      </c>
      <c r="I232" s="20" t="str">
        <f t="shared" si="10"/>
        <v/>
      </c>
      <c r="L232" s="20" t="str">
        <f t="shared" si="11"/>
        <v/>
      </c>
    </row>
    <row r="233" spans="1:12" x14ac:dyDescent="0.25">
      <c r="A233" s="23"/>
      <c r="B233" s="23"/>
      <c r="C233" s="23"/>
      <c r="G233" s="3" t="str">
        <f t="shared" si="9"/>
        <v xml:space="preserve"> </v>
      </c>
      <c r="I233" s="20" t="str">
        <f t="shared" si="10"/>
        <v/>
      </c>
      <c r="L233" s="20" t="str">
        <f t="shared" si="11"/>
        <v/>
      </c>
    </row>
    <row r="234" spans="1:12" x14ac:dyDescent="0.25">
      <c r="A234" s="23"/>
      <c r="B234" s="23"/>
      <c r="C234" s="23"/>
      <c r="G234" s="3" t="str">
        <f t="shared" si="9"/>
        <v xml:space="preserve"> </v>
      </c>
      <c r="I234" s="20" t="str">
        <f t="shared" si="10"/>
        <v/>
      </c>
      <c r="L234" s="20" t="str">
        <f t="shared" si="11"/>
        <v/>
      </c>
    </row>
    <row r="235" spans="1:12" x14ac:dyDescent="0.25">
      <c r="A235" s="23"/>
      <c r="B235" s="23"/>
      <c r="C235" s="23"/>
      <c r="G235" s="3" t="str">
        <f t="shared" si="9"/>
        <v xml:space="preserve"> </v>
      </c>
      <c r="I235" s="20" t="str">
        <f t="shared" si="10"/>
        <v/>
      </c>
      <c r="L235" s="20" t="str">
        <f t="shared" si="11"/>
        <v/>
      </c>
    </row>
    <row r="236" spans="1:12" x14ac:dyDescent="0.25">
      <c r="A236" s="23"/>
      <c r="B236" s="23"/>
      <c r="C236" s="23"/>
      <c r="G236" s="3" t="str">
        <f t="shared" si="9"/>
        <v xml:space="preserve"> </v>
      </c>
      <c r="I236" s="20" t="str">
        <f t="shared" si="10"/>
        <v/>
      </c>
      <c r="L236" s="20" t="str">
        <f t="shared" si="11"/>
        <v/>
      </c>
    </row>
    <row r="237" spans="1:12" x14ac:dyDescent="0.25">
      <c r="A237" s="23"/>
      <c r="B237" s="23"/>
      <c r="C237" s="23"/>
      <c r="G237" s="3" t="str">
        <f t="shared" si="9"/>
        <v xml:space="preserve"> </v>
      </c>
      <c r="I237" s="20" t="str">
        <f t="shared" si="10"/>
        <v/>
      </c>
      <c r="L237" s="20" t="str">
        <f t="shared" si="11"/>
        <v/>
      </c>
    </row>
    <row r="238" spans="1:12" x14ac:dyDescent="0.25">
      <c r="A238" s="23"/>
      <c r="B238" s="23"/>
      <c r="C238" s="23"/>
      <c r="G238" s="3" t="str">
        <f t="shared" si="9"/>
        <v xml:space="preserve"> </v>
      </c>
      <c r="I238" s="20" t="str">
        <f t="shared" si="10"/>
        <v/>
      </c>
      <c r="L238" s="20" t="str">
        <f t="shared" si="11"/>
        <v/>
      </c>
    </row>
    <row r="239" spans="1:12" x14ac:dyDescent="0.25">
      <c r="A239" s="23"/>
      <c r="B239" s="23"/>
      <c r="C239" s="23"/>
      <c r="G239" s="3" t="str">
        <f t="shared" si="9"/>
        <v xml:space="preserve"> </v>
      </c>
      <c r="I239" s="20" t="str">
        <f t="shared" si="10"/>
        <v/>
      </c>
      <c r="L239" s="20" t="str">
        <f t="shared" si="11"/>
        <v/>
      </c>
    </row>
    <row r="240" spans="1:12" x14ac:dyDescent="0.25">
      <c r="A240" s="23"/>
      <c r="B240" s="23"/>
      <c r="C240" s="23"/>
      <c r="G240" s="3" t="str">
        <f t="shared" si="9"/>
        <v xml:space="preserve"> </v>
      </c>
      <c r="I240" s="20" t="str">
        <f t="shared" si="10"/>
        <v/>
      </c>
      <c r="L240" s="20" t="str">
        <f t="shared" si="11"/>
        <v/>
      </c>
    </row>
    <row r="241" spans="1:12" x14ac:dyDescent="0.25">
      <c r="A241" s="23"/>
      <c r="B241" s="23"/>
      <c r="C241" s="23"/>
      <c r="G241" s="3" t="str">
        <f t="shared" si="9"/>
        <v xml:space="preserve"> </v>
      </c>
      <c r="I241" s="20" t="str">
        <f t="shared" si="10"/>
        <v/>
      </c>
      <c r="L241" s="20" t="str">
        <f t="shared" si="11"/>
        <v/>
      </c>
    </row>
    <row r="242" spans="1:12" x14ac:dyDescent="0.25">
      <c r="A242" s="23"/>
      <c r="B242" s="23"/>
      <c r="C242" s="23"/>
      <c r="G242" s="3" t="str">
        <f t="shared" si="9"/>
        <v xml:space="preserve"> </v>
      </c>
      <c r="I242" s="20" t="str">
        <f t="shared" si="10"/>
        <v/>
      </c>
      <c r="L242" s="20" t="str">
        <f t="shared" si="11"/>
        <v/>
      </c>
    </row>
    <row r="243" spans="1:12" x14ac:dyDescent="0.25">
      <c r="A243" s="23"/>
      <c r="B243" s="23"/>
      <c r="C243" s="23"/>
      <c r="G243" s="3" t="str">
        <f t="shared" si="9"/>
        <v xml:space="preserve"> </v>
      </c>
      <c r="I243" s="20" t="str">
        <f t="shared" si="10"/>
        <v/>
      </c>
      <c r="L243" s="20" t="str">
        <f t="shared" si="11"/>
        <v/>
      </c>
    </row>
    <row r="244" spans="1:12" x14ac:dyDescent="0.25">
      <c r="A244" s="23"/>
      <c r="B244" s="23"/>
      <c r="C244" s="23"/>
      <c r="G244" s="3" t="str">
        <f t="shared" si="9"/>
        <v xml:space="preserve"> </v>
      </c>
      <c r="I244" s="20" t="str">
        <f t="shared" si="10"/>
        <v/>
      </c>
      <c r="L244" s="20" t="str">
        <f t="shared" si="11"/>
        <v/>
      </c>
    </row>
    <row r="245" spans="1:12" x14ac:dyDescent="0.25">
      <c r="A245" s="23"/>
      <c r="B245" s="23"/>
      <c r="C245" s="23"/>
      <c r="G245" s="3" t="str">
        <f t="shared" si="9"/>
        <v xml:space="preserve"> </v>
      </c>
      <c r="I245" s="20" t="str">
        <f t="shared" si="10"/>
        <v/>
      </c>
      <c r="L245" s="20" t="str">
        <f t="shared" si="11"/>
        <v/>
      </c>
    </row>
    <row r="246" spans="1:12" x14ac:dyDescent="0.25">
      <c r="A246" s="23"/>
      <c r="B246" s="23"/>
      <c r="C246" s="23"/>
      <c r="G246" s="3" t="str">
        <f t="shared" si="9"/>
        <v xml:space="preserve"> </v>
      </c>
      <c r="I246" s="20" t="str">
        <f t="shared" si="10"/>
        <v/>
      </c>
      <c r="L246" s="20" t="str">
        <f t="shared" si="11"/>
        <v/>
      </c>
    </row>
    <row r="247" spans="1:12" x14ac:dyDescent="0.25">
      <c r="A247" s="23"/>
      <c r="B247" s="23"/>
      <c r="C247" s="23"/>
      <c r="G247" s="3" t="str">
        <f t="shared" si="9"/>
        <v xml:space="preserve"> </v>
      </c>
      <c r="I247" s="20" t="str">
        <f t="shared" si="10"/>
        <v/>
      </c>
      <c r="L247" s="20" t="str">
        <f t="shared" si="11"/>
        <v/>
      </c>
    </row>
    <row r="248" spans="1:12" x14ac:dyDescent="0.25">
      <c r="A248" s="23"/>
      <c r="B248" s="23"/>
      <c r="C248" s="23"/>
      <c r="G248" s="3" t="str">
        <f t="shared" si="9"/>
        <v xml:space="preserve"> </v>
      </c>
      <c r="I248" s="20" t="str">
        <f t="shared" si="10"/>
        <v/>
      </c>
      <c r="L248" s="20" t="str">
        <f t="shared" si="11"/>
        <v/>
      </c>
    </row>
    <row r="249" spans="1:12" x14ac:dyDescent="0.25">
      <c r="A249" s="23"/>
      <c r="B249" s="23"/>
      <c r="C249" s="23"/>
      <c r="G249" s="3" t="str">
        <f t="shared" si="9"/>
        <v xml:space="preserve"> </v>
      </c>
      <c r="I249" s="20" t="str">
        <f t="shared" si="10"/>
        <v/>
      </c>
      <c r="L249" s="20" t="str">
        <f t="shared" si="11"/>
        <v/>
      </c>
    </row>
    <row r="250" spans="1:12" x14ac:dyDescent="0.25">
      <c r="A250" s="23"/>
      <c r="B250" s="23"/>
      <c r="C250" s="23"/>
      <c r="G250" s="3" t="str">
        <f t="shared" si="9"/>
        <v xml:space="preserve"> </v>
      </c>
      <c r="I250" s="20" t="str">
        <f t="shared" si="10"/>
        <v/>
      </c>
      <c r="L250" s="20" t="str">
        <f t="shared" si="11"/>
        <v/>
      </c>
    </row>
    <row r="251" spans="1:12" x14ac:dyDescent="0.25">
      <c r="A251" s="23"/>
      <c r="B251" s="23"/>
      <c r="C251" s="23"/>
      <c r="G251" s="3" t="str">
        <f t="shared" si="9"/>
        <v xml:space="preserve"> </v>
      </c>
      <c r="I251" s="20" t="str">
        <f t="shared" si="10"/>
        <v/>
      </c>
      <c r="L251" s="20" t="str">
        <f t="shared" si="11"/>
        <v/>
      </c>
    </row>
    <row r="252" spans="1:12" x14ac:dyDescent="0.25">
      <c r="A252" s="23"/>
      <c r="B252" s="23"/>
      <c r="C252" s="23"/>
      <c r="G252" s="3" t="str">
        <f t="shared" si="9"/>
        <v xml:space="preserve"> </v>
      </c>
      <c r="I252" s="20" t="str">
        <f t="shared" si="10"/>
        <v/>
      </c>
      <c r="L252" s="20" t="str">
        <f t="shared" si="11"/>
        <v/>
      </c>
    </row>
    <row r="253" spans="1:12" x14ac:dyDescent="0.25">
      <c r="A253" s="23"/>
      <c r="B253" s="23"/>
      <c r="C253" s="23"/>
      <c r="G253" s="3" t="str">
        <f t="shared" si="9"/>
        <v xml:space="preserve"> </v>
      </c>
      <c r="I253" s="20" t="str">
        <f t="shared" si="10"/>
        <v/>
      </c>
      <c r="L253" s="20" t="str">
        <f t="shared" si="11"/>
        <v/>
      </c>
    </row>
    <row r="254" spans="1:12" x14ac:dyDescent="0.25">
      <c r="A254" s="23"/>
      <c r="B254" s="23"/>
      <c r="C254" s="23"/>
      <c r="G254" s="3" t="str">
        <f t="shared" si="9"/>
        <v xml:space="preserve"> </v>
      </c>
      <c r="I254" s="20" t="str">
        <f t="shared" si="10"/>
        <v/>
      </c>
      <c r="L254" s="20" t="str">
        <f t="shared" si="11"/>
        <v/>
      </c>
    </row>
    <row r="255" spans="1:12" x14ac:dyDescent="0.25">
      <c r="A255" s="23"/>
      <c r="B255" s="23"/>
      <c r="C255" s="23"/>
      <c r="G255" s="3" t="str">
        <f t="shared" si="9"/>
        <v xml:space="preserve"> </v>
      </c>
      <c r="I255" s="20" t="str">
        <f t="shared" si="10"/>
        <v/>
      </c>
      <c r="L255" s="20" t="str">
        <f t="shared" si="11"/>
        <v/>
      </c>
    </row>
    <row r="256" spans="1:12" x14ac:dyDescent="0.25">
      <c r="A256" s="23"/>
      <c r="B256" s="23"/>
      <c r="C256" s="23"/>
      <c r="G256" s="3" t="str">
        <f t="shared" si="9"/>
        <v xml:space="preserve"> </v>
      </c>
      <c r="I256" s="20" t="str">
        <f t="shared" si="10"/>
        <v/>
      </c>
      <c r="L256" s="20" t="str">
        <f t="shared" si="11"/>
        <v/>
      </c>
    </row>
    <row r="257" spans="1:12" x14ac:dyDescent="0.25">
      <c r="A257" s="23"/>
      <c r="B257" s="23"/>
      <c r="C257" s="23"/>
      <c r="G257" s="3" t="str">
        <f t="shared" si="9"/>
        <v xml:space="preserve"> </v>
      </c>
      <c r="I257" s="20" t="str">
        <f t="shared" si="10"/>
        <v/>
      </c>
      <c r="L257" s="20" t="str">
        <f t="shared" si="11"/>
        <v/>
      </c>
    </row>
    <row r="258" spans="1:12" x14ac:dyDescent="0.25">
      <c r="A258" s="23"/>
      <c r="B258" s="23"/>
      <c r="C258" s="23"/>
      <c r="G258" s="3" t="str">
        <f t="shared" si="9"/>
        <v xml:space="preserve"> </v>
      </c>
      <c r="I258" s="20" t="str">
        <f t="shared" si="10"/>
        <v/>
      </c>
      <c r="L258" s="20" t="str">
        <f t="shared" si="11"/>
        <v/>
      </c>
    </row>
    <row r="259" spans="1:12" x14ac:dyDescent="0.25">
      <c r="A259" s="23"/>
      <c r="B259" s="23"/>
      <c r="C259" s="23"/>
      <c r="G259" s="3" t="str">
        <f t="shared" ref="G259:G322" si="12">A259&amp;" "&amp;B259</f>
        <v xml:space="preserve"> </v>
      </c>
      <c r="I259" s="20" t="str">
        <f t="shared" ref="I259:I322" si="13">IF(C259="","",C259)</f>
        <v/>
      </c>
      <c r="L259" s="20" t="str">
        <f t="shared" ref="L259:L322" si="14">IF(C259=$L$1,G259,"")</f>
        <v/>
      </c>
    </row>
    <row r="260" spans="1:12" x14ac:dyDescent="0.25">
      <c r="A260" s="23"/>
      <c r="B260" s="23"/>
      <c r="C260" s="23"/>
      <c r="G260" s="3" t="str">
        <f t="shared" si="12"/>
        <v xml:space="preserve"> </v>
      </c>
      <c r="I260" s="20" t="str">
        <f t="shared" si="13"/>
        <v/>
      </c>
      <c r="L260" s="20" t="str">
        <f t="shared" si="14"/>
        <v/>
      </c>
    </row>
    <row r="261" spans="1:12" x14ac:dyDescent="0.25">
      <c r="A261" s="23"/>
      <c r="B261" s="23"/>
      <c r="C261" s="23"/>
      <c r="G261" s="3" t="str">
        <f t="shared" si="12"/>
        <v xml:space="preserve"> </v>
      </c>
      <c r="I261" s="20" t="str">
        <f t="shared" si="13"/>
        <v/>
      </c>
      <c r="L261" s="20" t="str">
        <f t="shared" si="14"/>
        <v/>
      </c>
    </row>
    <row r="262" spans="1:12" x14ac:dyDescent="0.25">
      <c r="A262" s="23"/>
      <c r="B262" s="23"/>
      <c r="C262" s="23"/>
      <c r="G262" s="3" t="str">
        <f t="shared" si="12"/>
        <v xml:space="preserve"> </v>
      </c>
      <c r="I262" s="20" t="str">
        <f t="shared" si="13"/>
        <v/>
      </c>
      <c r="L262" s="20" t="str">
        <f t="shared" si="14"/>
        <v/>
      </c>
    </row>
    <row r="263" spans="1:12" x14ac:dyDescent="0.25">
      <c r="A263" s="23"/>
      <c r="B263" s="23"/>
      <c r="C263" s="23"/>
      <c r="G263" s="3" t="str">
        <f t="shared" si="12"/>
        <v xml:space="preserve"> </v>
      </c>
      <c r="I263" s="20" t="str">
        <f t="shared" si="13"/>
        <v/>
      </c>
      <c r="L263" s="20" t="str">
        <f t="shared" si="14"/>
        <v/>
      </c>
    </row>
    <row r="264" spans="1:12" x14ac:dyDescent="0.25">
      <c r="A264" s="23"/>
      <c r="B264" s="23"/>
      <c r="C264" s="23"/>
      <c r="G264" s="3" t="str">
        <f t="shared" si="12"/>
        <v xml:space="preserve"> </v>
      </c>
      <c r="I264" s="20" t="str">
        <f t="shared" si="13"/>
        <v/>
      </c>
      <c r="L264" s="20" t="str">
        <f t="shared" si="14"/>
        <v/>
      </c>
    </row>
    <row r="265" spans="1:12" x14ac:dyDescent="0.25">
      <c r="A265" s="23"/>
      <c r="B265" s="23"/>
      <c r="C265" s="23"/>
      <c r="G265" s="3" t="str">
        <f t="shared" si="12"/>
        <v xml:space="preserve"> </v>
      </c>
      <c r="I265" s="20" t="str">
        <f t="shared" si="13"/>
        <v/>
      </c>
      <c r="L265" s="20" t="str">
        <f t="shared" si="14"/>
        <v/>
      </c>
    </row>
    <row r="266" spans="1:12" x14ac:dyDescent="0.25">
      <c r="A266" s="23"/>
      <c r="B266" s="23"/>
      <c r="C266" s="23"/>
      <c r="G266" s="3" t="str">
        <f t="shared" si="12"/>
        <v xml:space="preserve"> </v>
      </c>
      <c r="I266" s="20" t="str">
        <f t="shared" si="13"/>
        <v/>
      </c>
      <c r="L266" s="20" t="str">
        <f t="shared" si="14"/>
        <v/>
      </c>
    </row>
    <row r="267" spans="1:12" x14ac:dyDescent="0.25">
      <c r="A267" s="23"/>
      <c r="B267" s="23"/>
      <c r="C267" s="23"/>
      <c r="G267" s="3" t="str">
        <f t="shared" si="12"/>
        <v xml:space="preserve"> </v>
      </c>
      <c r="I267" s="20" t="str">
        <f t="shared" si="13"/>
        <v/>
      </c>
      <c r="L267" s="20" t="str">
        <f t="shared" si="14"/>
        <v/>
      </c>
    </row>
    <row r="268" spans="1:12" x14ac:dyDescent="0.25">
      <c r="A268" s="23"/>
      <c r="B268" s="23"/>
      <c r="C268" s="23"/>
      <c r="G268" s="3" t="str">
        <f t="shared" si="12"/>
        <v xml:space="preserve"> </v>
      </c>
      <c r="I268" s="20" t="str">
        <f t="shared" si="13"/>
        <v/>
      </c>
      <c r="L268" s="20" t="str">
        <f t="shared" si="14"/>
        <v/>
      </c>
    </row>
    <row r="269" spans="1:12" x14ac:dyDescent="0.25">
      <c r="A269" s="23"/>
      <c r="B269" s="23"/>
      <c r="C269" s="23"/>
      <c r="G269" s="3" t="str">
        <f t="shared" si="12"/>
        <v xml:space="preserve"> </v>
      </c>
      <c r="I269" s="20" t="str">
        <f t="shared" si="13"/>
        <v/>
      </c>
      <c r="L269" s="20" t="str">
        <f t="shared" si="14"/>
        <v/>
      </c>
    </row>
    <row r="270" spans="1:12" x14ac:dyDescent="0.25">
      <c r="A270" s="23"/>
      <c r="B270" s="23"/>
      <c r="C270" s="23"/>
      <c r="G270" s="3" t="str">
        <f t="shared" si="12"/>
        <v xml:space="preserve"> </v>
      </c>
      <c r="I270" s="20" t="str">
        <f t="shared" si="13"/>
        <v/>
      </c>
      <c r="L270" s="20" t="str">
        <f t="shared" si="14"/>
        <v/>
      </c>
    </row>
    <row r="271" spans="1:12" x14ac:dyDescent="0.25">
      <c r="A271" s="23"/>
      <c r="B271" s="23"/>
      <c r="C271" s="23"/>
      <c r="G271" s="3" t="str">
        <f t="shared" si="12"/>
        <v xml:space="preserve"> </v>
      </c>
      <c r="I271" s="20" t="str">
        <f t="shared" si="13"/>
        <v/>
      </c>
      <c r="L271" s="20" t="str">
        <f t="shared" si="14"/>
        <v/>
      </c>
    </row>
    <row r="272" spans="1:12" x14ac:dyDescent="0.25">
      <c r="A272" s="23"/>
      <c r="B272" s="23"/>
      <c r="C272" s="23"/>
      <c r="G272" s="3" t="str">
        <f t="shared" si="12"/>
        <v xml:space="preserve"> </v>
      </c>
      <c r="I272" s="20" t="str">
        <f t="shared" si="13"/>
        <v/>
      </c>
      <c r="L272" s="20" t="str">
        <f t="shared" si="14"/>
        <v/>
      </c>
    </row>
    <row r="273" spans="1:12" x14ac:dyDescent="0.25">
      <c r="A273" s="23"/>
      <c r="B273" s="23"/>
      <c r="C273" s="23"/>
      <c r="G273" s="3" t="str">
        <f t="shared" si="12"/>
        <v xml:space="preserve"> </v>
      </c>
      <c r="I273" s="20" t="str">
        <f t="shared" si="13"/>
        <v/>
      </c>
      <c r="L273" s="20" t="str">
        <f t="shared" si="14"/>
        <v/>
      </c>
    </row>
    <row r="274" spans="1:12" x14ac:dyDescent="0.25">
      <c r="A274" s="23"/>
      <c r="B274" s="23"/>
      <c r="C274" s="23"/>
      <c r="G274" s="3" t="str">
        <f t="shared" si="12"/>
        <v xml:space="preserve"> </v>
      </c>
      <c r="I274" s="20" t="str">
        <f t="shared" si="13"/>
        <v/>
      </c>
      <c r="L274" s="20" t="str">
        <f t="shared" si="14"/>
        <v/>
      </c>
    </row>
    <row r="275" spans="1:12" x14ac:dyDescent="0.25">
      <c r="A275" s="23"/>
      <c r="B275" s="23"/>
      <c r="C275" s="23"/>
      <c r="G275" s="3" t="str">
        <f t="shared" si="12"/>
        <v xml:space="preserve"> </v>
      </c>
      <c r="I275" s="20" t="str">
        <f t="shared" si="13"/>
        <v/>
      </c>
      <c r="L275" s="20" t="str">
        <f t="shared" si="14"/>
        <v/>
      </c>
    </row>
    <row r="276" spans="1:12" x14ac:dyDescent="0.25">
      <c r="A276" s="23"/>
      <c r="B276" s="23"/>
      <c r="C276" s="23"/>
      <c r="G276" s="3" t="str">
        <f t="shared" si="12"/>
        <v xml:space="preserve"> </v>
      </c>
      <c r="I276" s="20" t="str">
        <f t="shared" si="13"/>
        <v/>
      </c>
      <c r="L276" s="20" t="str">
        <f t="shared" si="14"/>
        <v/>
      </c>
    </row>
    <row r="277" spans="1:12" x14ac:dyDescent="0.25">
      <c r="A277" s="23"/>
      <c r="B277" s="23"/>
      <c r="C277" s="23"/>
      <c r="G277" s="3" t="str">
        <f t="shared" si="12"/>
        <v xml:space="preserve"> </v>
      </c>
      <c r="I277" s="20" t="str">
        <f t="shared" si="13"/>
        <v/>
      </c>
      <c r="L277" s="20" t="str">
        <f t="shared" si="14"/>
        <v/>
      </c>
    </row>
    <row r="278" spans="1:12" x14ac:dyDescent="0.25">
      <c r="A278" s="23"/>
      <c r="B278" s="23"/>
      <c r="C278" s="23"/>
      <c r="G278" s="3" t="str">
        <f t="shared" si="12"/>
        <v xml:space="preserve"> </v>
      </c>
      <c r="I278" s="20" t="str">
        <f t="shared" si="13"/>
        <v/>
      </c>
      <c r="L278" s="20" t="str">
        <f t="shared" si="14"/>
        <v/>
      </c>
    </row>
    <row r="279" spans="1:12" x14ac:dyDescent="0.25">
      <c r="A279" s="23"/>
      <c r="B279" s="23"/>
      <c r="C279" s="23"/>
      <c r="G279" s="3" t="str">
        <f t="shared" si="12"/>
        <v xml:space="preserve"> </v>
      </c>
      <c r="I279" s="20" t="str">
        <f t="shared" si="13"/>
        <v/>
      </c>
      <c r="L279" s="20" t="str">
        <f t="shared" si="14"/>
        <v/>
      </c>
    </row>
    <row r="280" spans="1:12" x14ac:dyDescent="0.25">
      <c r="A280" s="23"/>
      <c r="B280" s="23"/>
      <c r="C280" s="23"/>
      <c r="G280" s="3" t="str">
        <f t="shared" si="12"/>
        <v xml:space="preserve"> </v>
      </c>
      <c r="I280" s="20" t="str">
        <f t="shared" si="13"/>
        <v/>
      </c>
      <c r="L280" s="20" t="str">
        <f t="shared" si="14"/>
        <v/>
      </c>
    </row>
    <row r="281" spans="1:12" x14ac:dyDescent="0.25">
      <c r="A281" s="23"/>
      <c r="B281" s="23"/>
      <c r="C281" s="23"/>
      <c r="G281" s="3" t="str">
        <f t="shared" si="12"/>
        <v xml:space="preserve"> </v>
      </c>
      <c r="I281" s="20" t="str">
        <f t="shared" si="13"/>
        <v/>
      </c>
      <c r="L281" s="20" t="str">
        <f t="shared" si="14"/>
        <v/>
      </c>
    </row>
    <row r="282" spans="1:12" x14ac:dyDescent="0.25">
      <c r="A282" s="23"/>
      <c r="B282" s="23"/>
      <c r="C282" s="23"/>
      <c r="G282" s="3" t="str">
        <f t="shared" si="12"/>
        <v xml:space="preserve"> </v>
      </c>
      <c r="I282" s="20" t="str">
        <f t="shared" si="13"/>
        <v/>
      </c>
      <c r="L282" s="20" t="str">
        <f t="shared" si="14"/>
        <v/>
      </c>
    </row>
    <row r="283" spans="1:12" x14ac:dyDescent="0.25">
      <c r="A283" s="23"/>
      <c r="B283" s="23"/>
      <c r="C283" s="23"/>
      <c r="G283" s="3" t="str">
        <f t="shared" si="12"/>
        <v xml:space="preserve"> </v>
      </c>
      <c r="I283" s="20" t="str">
        <f t="shared" si="13"/>
        <v/>
      </c>
      <c r="L283" s="20" t="str">
        <f t="shared" si="14"/>
        <v/>
      </c>
    </row>
    <row r="284" spans="1:12" x14ac:dyDescent="0.25">
      <c r="A284" s="23"/>
      <c r="B284" s="23"/>
      <c r="C284" s="23"/>
      <c r="G284" s="3" t="str">
        <f t="shared" si="12"/>
        <v xml:space="preserve"> </v>
      </c>
      <c r="I284" s="20" t="str">
        <f t="shared" si="13"/>
        <v/>
      </c>
      <c r="L284" s="20" t="str">
        <f t="shared" si="14"/>
        <v/>
      </c>
    </row>
    <row r="285" spans="1:12" x14ac:dyDescent="0.25">
      <c r="A285" s="23"/>
      <c r="B285" s="23"/>
      <c r="C285" s="23"/>
      <c r="G285" s="3" t="str">
        <f t="shared" si="12"/>
        <v xml:space="preserve"> </v>
      </c>
      <c r="I285" s="20" t="str">
        <f t="shared" si="13"/>
        <v/>
      </c>
      <c r="L285" s="20" t="str">
        <f t="shared" si="14"/>
        <v/>
      </c>
    </row>
    <row r="286" spans="1:12" x14ac:dyDescent="0.25">
      <c r="A286" s="23"/>
      <c r="B286" s="23"/>
      <c r="C286" s="23"/>
      <c r="G286" s="3" t="str">
        <f t="shared" si="12"/>
        <v xml:space="preserve"> </v>
      </c>
      <c r="I286" s="20" t="str">
        <f t="shared" si="13"/>
        <v/>
      </c>
      <c r="L286" s="20" t="str">
        <f t="shared" si="14"/>
        <v/>
      </c>
    </row>
    <row r="287" spans="1:12" x14ac:dyDescent="0.25">
      <c r="A287" s="23"/>
      <c r="B287" s="23"/>
      <c r="C287" s="23"/>
      <c r="G287" s="3" t="str">
        <f t="shared" si="12"/>
        <v xml:space="preserve"> </v>
      </c>
      <c r="I287" s="20" t="str">
        <f t="shared" si="13"/>
        <v/>
      </c>
      <c r="L287" s="20" t="str">
        <f t="shared" si="14"/>
        <v/>
      </c>
    </row>
    <row r="288" spans="1:12" x14ac:dyDescent="0.25">
      <c r="A288" s="23"/>
      <c r="B288" s="23"/>
      <c r="C288" s="23"/>
      <c r="G288" s="3" t="str">
        <f t="shared" si="12"/>
        <v xml:space="preserve"> </v>
      </c>
      <c r="I288" s="20" t="str">
        <f t="shared" si="13"/>
        <v/>
      </c>
      <c r="L288" s="20" t="str">
        <f t="shared" si="14"/>
        <v/>
      </c>
    </row>
    <row r="289" spans="1:12" x14ac:dyDescent="0.25">
      <c r="A289" s="23"/>
      <c r="B289" s="23"/>
      <c r="C289" s="23"/>
      <c r="G289" s="3" t="str">
        <f t="shared" si="12"/>
        <v xml:space="preserve"> </v>
      </c>
      <c r="I289" s="20" t="str">
        <f t="shared" si="13"/>
        <v/>
      </c>
      <c r="L289" s="20" t="str">
        <f t="shared" si="14"/>
        <v/>
      </c>
    </row>
    <row r="290" spans="1:12" x14ac:dyDescent="0.25">
      <c r="A290" s="23"/>
      <c r="B290" s="23"/>
      <c r="C290" s="23"/>
      <c r="G290" s="3" t="str">
        <f t="shared" si="12"/>
        <v xml:space="preserve"> </v>
      </c>
      <c r="I290" s="20" t="str">
        <f t="shared" si="13"/>
        <v/>
      </c>
      <c r="L290" s="20" t="str">
        <f t="shared" si="14"/>
        <v/>
      </c>
    </row>
    <row r="291" spans="1:12" x14ac:dyDescent="0.25">
      <c r="A291" s="23"/>
      <c r="B291" s="23"/>
      <c r="C291" s="23"/>
      <c r="G291" s="3" t="str">
        <f t="shared" si="12"/>
        <v xml:space="preserve"> </v>
      </c>
      <c r="I291" s="20" t="str">
        <f t="shared" si="13"/>
        <v/>
      </c>
      <c r="L291" s="20" t="str">
        <f t="shared" si="14"/>
        <v/>
      </c>
    </row>
    <row r="292" spans="1:12" x14ac:dyDescent="0.25">
      <c r="A292" s="23"/>
      <c r="B292" s="23"/>
      <c r="C292" s="23"/>
      <c r="G292" s="3" t="str">
        <f t="shared" si="12"/>
        <v xml:space="preserve"> </v>
      </c>
      <c r="I292" s="20" t="str">
        <f t="shared" si="13"/>
        <v/>
      </c>
      <c r="L292" s="20" t="str">
        <f t="shared" si="14"/>
        <v/>
      </c>
    </row>
    <row r="293" spans="1:12" x14ac:dyDescent="0.25">
      <c r="A293" s="23"/>
      <c r="B293" s="23"/>
      <c r="C293" s="23"/>
      <c r="G293" s="3" t="str">
        <f t="shared" si="12"/>
        <v xml:space="preserve"> </v>
      </c>
      <c r="I293" s="20" t="str">
        <f t="shared" si="13"/>
        <v/>
      </c>
      <c r="L293" s="20" t="str">
        <f t="shared" si="14"/>
        <v/>
      </c>
    </row>
    <row r="294" spans="1:12" x14ac:dyDescent="0.25">
      <c r="A294" s="23"/>
      <c r="B294" s="23"/>
      <c r="C294" s="23"/>
      <c r="G294" s="3" t="str">
        <f t="shared" si="12"/>
        <v xml:space="preserve"> </v>
      </c>
      <c r="I294" s="20" t="str">
        <f t="shared" si="13"/>
        <v/>
      </c>
      <c r="L294" s="20" t="str">
        <f t="shared" si="14"/>
        <v/>
      </c>
    </row>
    <row r="295" spans="1:12" x14ac:dyDescent="0.25">
      <c r="A295" s="23"/>
      <c r="B295" s="23"/>
      <c r="C295" s="23"/>
      <c r="G295" s="3" t="str">
        <f t="shared" si="12"/>
        <v xml:space="preserve"> </v>
      </c>
      <c r="I295" s="20" t="str">
        <f t="shared" si="13"/>
        <v/>
      </c>
      <c r="L295" s="20" t="str">
        <f t="shared" si="14"/>
        <v/>
      </c>
    </row>
    <row r="296" spans="1:12" x14ac:dyDescent="0.25">
      <c r="A296" s="23"/>
      <c r="B296" s="23"/>
      <c r="C296" s="23"/>
      <c r="G296" s="3" t="str">
        <f t="shared" si="12"/>
        <v xml:space="preserve"> </v>
      </c>
      <c r="I296" s="20" t="str">
        <f t="shared" si="13"/>
        <v/>
      </c>
      <c r="L296" s="20" t="str">
        <f t="shared" si="14"/>
        <v/>
      </c>
    </row>
    <row r="297" spans="1:12" x14ac:dyDescent="0.25">
      <c r="A297" s="23"/>
      <c r="B297" s="23"/>
      <c r="C297" s="23"/>
      <c r="G297" s="3" t="str">
        <f t="shared" si="12"/>
        <v xml:space="preserve"> </v>
      </c>
      <c r="I297" s="20" t="str">
        <f t="shared" si="13"/>
        <v/>
      </c>
      <c r="L297" s="20" t="str">
        <f t="shared" si="14"/>
        <v/>
      </c>
    </row>
    <row r="298" spans="1:12" x14ac:dyDescent="0.25">
      <c r="A298" s="23"/>
      <c r="B298" s="23"/>
      <c r="C298" s="23"/>
      <c r="G298" s="3" t="str">
        <f t="shared" si="12"/>
        <v xml:space="preserve"> </v>
      </c>
      <c r="I298" s="20" t="str">
        <f t="shared" si="13"/>
        <v/>
      </c>
      <c r="L298" s="20" t="str">
        <f t="shared" si="14"/>
        <v/>
      </c>
    </row>
    <row r="299" spans="1:12" x14ac:dyDescent="0.25">
      <c r="A299" s="23"/>
      <c r="B299" s="23"/>
      <c r="C299" s="23"/>
      <c r="G299" s="3" t="str">
        <f t="shared" si="12"/>
        <v xml:space="preserve"> </v>
      </c>
      <c r="I299" s="20" t="str">
        <f t="shared" si="13"/>
        <v/>
      </c>
      <c r="L299" s="20" t="str">
        <f t="shared" si="14"/>
        <v/>
      </c>
    </row>
    <row r="300" spans="1:12" x14ac:dyDescent="0.25">
      <c r="A300" s="23"/>
      <c r="B300" s="23"/>
      <c r="C300" s="23"/>
      <c r="G300" s="3" t="str">
        <f t="shared" si="12"/>
        <v xml:space="preserve"> </v>
      </c>
      <c r="I300" s="20" t="str">
        <f t="shared" si="13"/>
        <v/>
      </c>
      <c r="L300" s="20" t="str">
        <f t="shared" si="14"/>
        <v/>
      </c>
    </row>
    <row r="301" spans="1:12" x14ac:dyDescent="0.25">
      <c r="A301" s="23"/>
      <c r="B301" s="23"/>
      <c r="C301" s="23"/>
      <c r="G301" s="3" t="str">
        <f t="shared" si="12"/>
        <v xml:space="preserve"> </v>
      </c>
      <c r="I301" s="20" t="str">
        <f t="shared" si="13"/>
        <v/>
      </c>
      <c r="L301" s="20" t="str">
        <f t="shared" si="14"/>
        <v/>
      </c>
    </row>
    <row r="302" spans="1:12" x14ac:dyDescent="0.25">
      <c r="A302" s="23"/>
      <c r="B302" s="23"/>
      <c r="C302" s="23"/>
      <c r="G302" s="3" t="str">
        <f t="shared" si="12"/>
        <v xml:space="preserve"> </v>
      </c>
      <c r="I302" s="20" t="str">
        <f t="shared" si="13"/>
        <v/>
      </c>
      <c r="L302" s="20" t="str">
        <f t="shared" si="14"/>
        <v/>
      </c>
    </row>
    <row r="303" spans="1:12" x14ac:dyDescent="0.25">
      <c r="A303" s="23"/>
      <c r="B303" s="23"/>
      <c r="C303" s="23"/>
      <c r="G303" s="3" t="str">
        <f t="shared" si="12"/>
        <v xml:space="preserve"> </v>
      </c>
      <c r="I303" s="20" t="str">
        <f t="shared" si="13"/>
        <v/>
      </c>
      <c r="L303" s="20" t="str">
        <f t="shared" si="14"/>
        <v/>
      </c>
    </row>
    <row r="304" spans="1:12" x14ac:dyDescent="0.25">
      <c r="A304" s="23"/>
      <c r="B304" s="23"/>
      <c r="C304" s="23"/>
      <c r="G304" s="3" t="str">
        <f t="shared" si="12"/>
        <v xml:space="preserve"> </v>
      </c>
      <c r="I304" s="20" t="str">
        <f t="shared" si="13"/>
        <v/>
      </c>
      <c r="L304" s="20" t="str">
        <f t="shared" si="14"/>
        <v/>
      </c>
    </row>
    <row r="305" spans="1:12" x14ac:dyDescent="0.25">
      <c r="A305" s="23"/>
      <c r="B305" s="23"/>
      <c r="C305" s="23"/>
      <c r="G305" s="3" t="str">
        <f t="shared" si="12"/>
        <v xml:space="preserve"> </v>
      </c>
      <c r="I305" s="20" t="str">
        <f t="shared" si="13"/>
        <v/>
      </c>
      <c r="L305" s="20" t="str">
        <f t="shared" si="14"/>
        <v/>
      </c>
    </row>
    <row r="306" spans="1:12" x14ac:dyDescent="0.25">
      <c r="A306" s="23"/>
      <c r="B306" s="23"/>
      <c r="C306" s="23"/>
      <c r="G306" s="3" t="str">
        <f t="shared" si="12"/>
        <v xml:space="preserve"> </v>
      </c>
      <c r="I306" s="20" t="str">
        <f t="shared" si="13"/>
        <v/>
      </c>
      <c r="L306" s="20" t="str">
        <f t="shared" si="14"/>
        <v/>
      </c>
    </row>
    <row r="307" spans="1:12" x14ac:dyDescent="0.25">
      <c r="A307" s="23"/>
      <c r="B307" s="23"/>
      <c r="C307" s="23"/>
      <c r="G307" s="3" t="str">
        <f t="shared" si="12"/>
        <v xml:space="preserve"> </v>
      </c>
      <c r="I307" s="20" t="str">
        <f t="shared" si="13"/>
        <v/>
      </c>
      <c r="L307" s="20" t="str">
        <f t="shared" si="14"/>
        <v/>
      </c>
    </row>
    <row r="308" spans="1:12" x14ac:dyDescent="0.25">
      <c r="A308" s="23"/>
      <c r="B308" s="23"/>
      <c r="C308" s="23"/>
      <c r="G308" s="3" t="str">
        <f t="shared" si="12"/>
        <v xml:space="preserve"> </v>
      </c>
      <c r="I308" s="20" t="str">
        <f t="shared" si="13"/>
        <v/>
      </c>
      <c r="L308" s="20" t="str">
        <f t="shared" si="14"/>
        <v/>
      </c>
    </row>
    <row r="309" spans="1:12" x14ac:dyDescent="0.25">
      <c r="A309" s="23"/>
      <c r="B309" s="23"/>
      <c r="C309" s="23"/>
      <c r="G309" s="3" t="str">
        <f t="shared" si="12"/>
        <v xml:space="preserve"> </v>
      </c>
      <c r="I309" s="20" t="str">
        <f t="shared" si="13"/>
        <v/>
      </c>
      <c r="L309" s="20" t="str">
        <f t="shared" si="14"/>
        <v/>
      </c>
    </row>
    <row r="310" spans="1:12" x14ac:dyDescent="0.25">
      <c r="A310" s="23"/>
      <c r="B310" s="23"/>
      <c r="C310" s="23"/>
      <c r="G310" s="3" t="str">
        <f t="shared" si="12"/>
        <v xml:space="preserve"> </v>
      </c>
      <c r="I310" s="20" t="str">
        <f t="shared" si="13"/>
        <v/>
      </c>
      <c r="L310" s="20" t="str">
        <f t="shared" si="14"/>
        <v/>
      </c>
    </row>
    <row r="311" spans="1:12" x14ac:dyDescent="0.25">
      <c r="A311" s="23"/>
      <c r="B311" s="23"/>
      <c r="C311" s="23"/>
      <c r="G311" s="3" t="str">
        <f t="shared" si="12"/>
        <v xml:space="preserve"> </v>
      </c>
      <c r="I311" s="20" t="str">
        <f t="shared" si="13"/>
        <v/>
      </c>
      <c r="L311" s="20" t="str">
        <f t="shared" si="14"/>
        <v/>
      </c>
    </row>
    <row r="312" spans="1:12" x14ac:dyDescent="0.25">
      <c r="A312" s="23"/>
      <c r="B312" s="23"/>
      <c r="C312" s="23"/>
      <c r="G312" s="3" t="str">
        <f t="shared" si="12"/>
        <v xml:space="preserve"> </v>
      </c>
      <c r="I312" s="20" t="str">
        <f t="shared" si="13"/>
        <v/>
      </c>
      <c r="L312" s="20" t="str">
        <f t="shared" si="14"/>
        <v/>
      </c>
    </row>
    <row r="313" spans="1:12" x14ac:dyDescent="0.25">
      <c r="A313" s="23"/>
      <c r="B313" s="23"/>
      <c r="C313" s="23"/>
      <c r="G313" s="3" t="str">
        <f t="shared" si="12"/>
        <v xml:space="preserve"> </v>
      </c>
      <c r="I313" s="20" t="str">
        <f t="shared" si="13"/>
        <v/>
      </c>
      <c r="L313" s="20" t="str">
        <f t="shared" si="14"/>
        <v/>
      </c>
    </row>
    <row r="314" spans="1:12" x14ac:dyDescent="0.25">
      <c r="A314" s="23"/>
      <c r="B314" s="23"/>
      <c r="C314" s="23"/>
      <c r="G314" s="3" t="str">
        <f t="shared" si="12"/>
        <v xml:space="preserve"> </v>
      </c>
      <c r="I314" s="20" t="str">
        <f t="shared" si="13"/>
        <v/>
      </c>
      <c r="L314" s="20" t="str">
        <f t="shared" si="14"/>
        <v/>
      </c>
    </row>
    <row r="315" spans="1:12" x14ac:dyDescent="0.25">
      <c r="A315" s="23"/>
      <c r="B315" s="23"/>
      <c r="C315" s="23"/>
      <c r="G315" s="3" t="str">
        <f t="shared" si="12"/>
        <v xml:space="preserve"> </v>
      </c>
      <c r="I315" s="20" t="str">
        <f t="shared" si="13"/>
        <v/>
      </c>
      <c r="L315" s="20" t="str">
        <f t="shared" si="14"/>
        <v/>
      </c>
    </row>
    <row r="316" spans="1:12" x14ac:dyDescent="0.25">
      <c r="A316" s="23"/>
      <c r="B316" s="23"/>
      <c r="C316" s="23"/>
      <c r="G316" s="3" t="str">
        <f t="shared" si="12"/>
        <v xml:space="preserve"> </v>
      </c>
      <c r="I316" s="20" t="str">
        <f t="shared" si="13"/>
        <v/>
      </c>
      <c r="L316" s="20" t="str">
        <f t="shared" si="14"/>
        <v/>
      </c>
    </row>
    <row r="317" spans="1:12" x14ac:dyDescent="0.25">
      <c r="A317" s="23"/>
      <c r="B317" s="23"/>
      <c r="C317" s="23"/>
      <c r="G317" s="3" t="str">
        <f t="shared" si="12"/>
        <v xml:space="preserve"> </v>
      </c>
      <c r="I317" s="20" t="str">
        <f t="shared" si="13"/>
        <v/>
      </c>
      <c r="L317" s="20" t="str">
        <f t="shared" si="14"/>
        <v/>
      </c>
    </row>
    <row r="318" spans="1:12" x14ac:dyDescent="0.25">
      <c r="A318" s="23"/>
      <c r="B318" s="23"/>
      <c r="C318" s="23"/>
      <c r="G318" s="3" t="str">
        <f t="shared" si="12"/>
        <v xml:space="preserve"> </v>
      </c>
      <c r="I318" s="20" t="str">
        <f t="shared" si="13"/>
        <v/>
      </c>
      <c r="L318" s="20" t="str">
        <f t="shared" si="14"/>
        <v/>
      </c>
    </row>
    <row r="319" spans="1:12" x14ac:dyDescent="0.25">
      <c r="A319" s="23"/>
      <c r="B319" s="23"/>
      <c r="C319" s="23"/>
      <c r="G319" s="3" t="str">
        <f t="shared" si="12"/>
        <v xml:space="preserve"> </v>
      </c>
      <c r="I319" s="20" t="str">
        <f t="shared" si="13"/>
        <v/>
      </c>
      <c r="L319" s="20" t="str">
        <f t="shared" si="14"/>
        <v/>
      </c>
    </row>
    <row r="320" spans="1:12" x14ac:dyDescent="0.25">
      <c r="A320" s="23"/>
      <c r="B320" s="23"/>
      <c r="C320" s="23"/>
      <c r="G320" s="3" t="str">
        <f t="shared" si="12"/>
        <v xml:space="preserve"> </v>
      </c>
      <c r="I320" s="20" t="str">
        <f t="shared" si="13"/>
        <v/>
      </c>
      <c r="L320" s="20" t="str">
        <f t="shared" si="14"/>
        <v/>
      </c>
    </row>
    <row r="321" spans="1:12" x14ac:dyDescent="0.25">
      <c r="A321" s="23"/>
      <c r="B321" s="23"/>
      <c r="C321" s="23"/>
      <c r="G321" s="3" t="str">
        <f t="shared" si="12"/>
        <v xml:space="preserve"> </v>
      </c>
      <c r="I321" s="20" t="str">
        <f t="shared" si="13"/>
        <v/>
      </c>
      <c r="L321" s="20" t="str">
        <f t="shared" si="14"/>
        <v/>
      </c>
    </row>
    <row r="322" spans="1:12" x14ac:dyDescent="0.25">
      <c r="A322" s="23"/>
      <c r="B322" s="23"/>
      <c r="C322" s="23"/>
      <c r="G322" s="3" t="str">
        <f t="shared" si="12"/>
        <v xml:space="preserve"> </v>
      </c>
      <c r="I322" s="20" t="str">
        <f t="shared" si="13"/>
        <v/>
      </c>
      <c r="L322" s="20" t="str">
        <f t="shared" si="14"/>
        <v/>
      </c>
    </row>
    <row r="323" spans="1:12" x14ac:dyDescent="0.25">
      <c r="A323" s="23"/>
      <c r="B323" s="23"/>
      <c r="C323" s="23"/>
      <c r="G323" s="3" t="str">
        <f t="shared" ref="G323:G361" si="15">A323&amp;" "&amp;B323</f>
        <v xml:space="preserve"> </v>
      </c>
      <c r="I323" s="20" t="str">
        <f t="shared" ref="I323:I361" si="16">IF(C323="","",C323)</f>
        <v/>
      </c>
      <c r="L323" s="20" t="str">
        <f t="shared" ref="L323:L361" si="17">IF(C323=$L$1,G323,"")</f>
        <v/>
      </c>
    </row>
    <row r="324" spans="1:12" x14ac:dyDescent="0.25">
      <c r="A324" s="23"/>
      <c r="B324" s="23"/>
      <c r="C324" s="23"/>
      <c r="G324" s="3" t="str">
        <f t="shared" si="15"/>
        <v xml:space="preserve"> </v>
      </c>
      <c r="I324" s="20" t="str">
        <f t="shared" si="16"/>
        <v/>
      </c>
      <c r="L324" s="20" t="str">
        <f t="shared" si="17"/>
        <v/>
      </c>
    </row>
    <row r="325" spans="1:12" x14ac:dyDescent="0.25">
      <c r="A325" s="23"/>
      <c r="B325" s="23"/>
      <c r="C325" s="23"/>
      <c r="G325" s="3" t="str">
        <f t="shared" si="15"/>
        <v xml:space="preserve"> </v>
      </c>
      <c r="I325" s="20" t="str">
        <f t="shared" si="16"/>
        <v/>
      </c>
      <c r="L325" s="20" t="str">
        <f t="shared" si="17"/>
        <v/>
      </c>
    </row>
    <row r="326" spans="1:12" x14ac:dyDescent="0.25">
      <c r="A326" s="23"/>
      <c r="B326" s="23"/>
      <c r="C326" s="23"/>
      <c r="G326" s="3" t="str">
        <f t="shared" si="15"/>
        <v xml:space="preserve"> </v>
      </c>
      <c r="I326" s="20" t="str">
        <f t="shared" si="16"/>
        <v/>
      </c>
      <c r="L326" s="20" t="str">
        <f t="shared" si="17"/>
        <v/>
      </c>
    </row>
    <row r="327" spans="1:12" x14ac:dyDescent="0.25">
      <c r="A327" s="23"/>
      <c r="B327" s="23"/>
      <c r="C327" s="23"/>
      <c r="G327" s="3" t="str">
        <f t="shared" si="15"/>
        <v xml:space="preserve"> </v>
      </c>
      <c r="I327" s="20" t="str">
        <f t="shared" si="16"/>
        <v/>
      </c>
      <c r="L327" s="20" t="str">
        <f t="shared" si="17"/>
        <v/>
      </c>
    </row>
    <row r="328" spans="1:12" x14ac:dyDescent="0.25">
      <c r="A328" s="23"/>
      <c r="B328" s="23"/>
      <c r="C328" s="23"/>
      <c r="G328" s="3" t="str">
        <f t="shared" si="15"/>
        <v xml:space="preserve"> </v>
      </c>
      <c r="I328" s="20" t="str">
        <f t="shared" si="16"/>
        <v/>
      </c>
      <c r="L328" s="20" t="str">
        <f t="shared" si="17"/>
        <v/>
      </c>
    </row>
    <row r="329" spans="1:12" x14ac:dyDescent="0.25">
      <c r="A329" s="23"/>
      <c r="B329" s="23"/>
      <c r="C329" s="23"/>
      <c r="G329" s="3" t="str">
        <f t="shared" si="15"/>
        <v xml:space="preserve"> </v>
      </c>
      <c r="I329" s="20" t="str">
        <f t="shared" si="16"/>
        <v/>
      </c>
      <c r="L329" s="20" t="str">
        <f t="shared" si="17"/>
        <v/>
      </c>
    </row>
    <row r="330" spans="1:12" x14ac:dyDescent="0.25">
      <c r="A330" s="23"/>
      <c r="B330" s="23"/>
      <c r="C330" s="23"/>
      <c r="G330" s="3" t="str">
        <f t="shared" si="15"/>
        <v xml:space="preserve"> </v>
      </c>
      <c r="I330" s="20" t="str">
        <f t="shared" si="16"/>
        <v/>
      </c>
      <c r="L330" s="20" t="str">
        <f t="shared" si="17"/>
        <v/>
      </c>
    </row>
    <row r="331" spans="1:12" x14ac:dyDescent="0.25">
      <c r="A331" s="23"/>
      <c r="B331" s="23"/>
      <c r="C331" s="23"/>
      <c r="G331" s="3" t="str">
        <f t="shared" si="15"/>
        <v xml:space="preserve"> </v>
      </c>
      <c r="I331" s="20" t="str">
        <f t="shared" si="16"/>
        <v/>
      </c>
      <c r="L331" s="20" t="str">
        <f t="shared" si="17"/>
        <v/>
      </c>
    </row>
    <row r="332" spans="1:12" x14ac:dyDescent="0.25">
      <c r="A332" s="23"/>
      <c r="B332" s="23"/>
      <c r="C332" s="23"/>
      <c r="G332" s="3" t="str">
        <f t="shared" si="15"/>
        <v xml:space="preserve"> </v>
      </c>
      <c r="I332" s="20" t="str">
        <f t="shared" si="16"/>
        <v/>
      </c>
      <c r="L332" s="20" t="str">
        <f t="shared" si="17"/>
        <v/>
      </c>
    </row>
    <row r="333" spans="1:12" x14ac:dyDescent="0.25">
      <c r="A333" s="23"/>
      <c r="B333" s="23"/>
      <c r="C333" s="23"/>
      <c r="G333" s="3" t="str">
        <f t="shared" si="15"/>
        <v xml:space="preserve"> </v>
      </c>
      <c r="I333" s="20" t="str">
        <f t="shared" si="16"/>
        <v/>
      </c>
      <c r="L333" s="20" t="str">
        <f t="shared" si="17"/>
        <v/>
      </c>
    </row>
    <row r="334" spans="1:12" x14ac:dyDescent="0.25">
      <c r="A334" s="23"/>
      <c r="B334" s="23"/>
      <c r="C334" s="23"/>
      <c r="G334" s="3" t="str">
        <f t="shared" si="15"/>
        <v xml:space="preserve"> </v>
      </c>
      <c r="I334" s="20" t="str">
        <f t="shared" si="16"/>
        <v/>
      </c>
      <c r="L334" s="20" t="str">
        <f t="shared" si="17"/>
        <v/>
      </c>
    </row>
    <row r="335" spans="1:12" x14ac:dyDescent="0.25">
      <c r="A335" s="23"/>
      <c r="B335" s="23"/>
      <c r="C335" s="23"/>
      <c r="G335" s="3" t="str">
        <f t="shared" si="15"/>
        <v xml:space="preserve"> </v>
      </c>
      <c r="I335" s="20" t="str">
        <f t="shared" si="16"/>
        <v/>
      </c>
      <c r="L335" s="20" t="str">
        <f t="shared" si="17"/>
        <v/>
      </c>
    </row>
    <row r="336" spans="1:12" x14ac:dyDescent="0.25">
      <c r="A336" s="23"/>
      <c r="B336" s="23"/>
      <c r="C336" s="23"/>
      <c r="G336" s="3" t="str">
        <f t="shared" si="15"/>
        <v xml:space="preserve"> </v>
      </c>
      <c r="I336" s="20" t="str">
        <f t="shared" si="16"/>
        <v/>
      </c>
      <c r="L336" s="20" t="str">
        <f t="shared" si="17"/>
        <v/>
      </c>
    </row>
    <row r="337" spans="1:12" x14ac:dyDescent="0.25">
      <c r="A337" s="23"/>
      <c r="B337" s="23"/>
      <c r="C337" s="23"/>
      <c r="G337" s="3" t="str">
        <f t="shared" si="15"/>
        <v xml:space="preserve"> </v>
      </c>
      <c r="I337" s="20" t="str">
        <f t="shared" si="16"/>
        <v/>
      </c>
      <c r="L337" s="20" t="str">
        <f t="shared" si="17"/>
        <v/>
      </c>
    </row>
    <row r="338" spans="1:12" x14ac:dyDescent="0.25">
      <c r="A338" s="23"/>
      <c r="B338" s="23"/>
      <c r="C338" s="23"/>
      <c r="G338" s="3" t="str">
        <f t="shared" si="15"/>
        <v xml:space="preserve"> </v>
      </c>
      <c r="I338" s="20" t="str">
        <f t="shared" si="16"/>
        <v/>
      </c>
      <c r="L338" s="20" t="str">
        <f t="shared" si="17"/>
        <v/>
      </c>
    </row>
    <row r="339" spans="1:12" x14ac:dyDescent="0.25">
      <c r="A339" s="23"/>
      <c r="B339" s="23"/>
      <c r="C339" s="23"/>
      <c r="G339" s="3" t="str">
        <f t="shared" si="15"/>
        <v xml:space="preserve"> </v>
      </c>
      <c r="I339" s="20" t="str">
        <f t="shared" si="16"/>
        <v/>
      </c>
      <c r="L339" s="20" t="str">
        <f t="shared" si="17"/>
        <v/>
      </c>
    </row>
    <row r="340" spans="1:12" x14ac:dyDescent="0.25">
      <c r="A340" s="23"/>
      <c r="B340" s="23"/>
      <c r="C340" s="23"/>
      <c r="G340" s="3" t="str">
        <f t="shared" si="15"/>
        <v xml:space="preserve"> </v>
      </c>
      <c r="I340" s="20" t="str">
        <f t="shared" si="16"/>
        <v/>
      </c>
      <c r="L340" s="20" t="str">
        <f t="shared" si="17"/>
        <v/>
      </c>
    </row>
    <row r="341" spans="1:12" x14ac:dyDescent="0.25">
      <c r="A341" s="23"/>
      <c r="B341" s="23"/>
      <c r="C341" s="23"/>
      <c r="G341" s="3" t="str">
        <f t="shared" si="15"/>
        <v xml:space="preserve"> </v>
      </c>
      <c r="I341" s="20" t="str">
        <f t="shared" si="16"/>
        <v/>
      </c>
      <c r="L341" s="20" t="str">
        <f t="shared" si="17"/>
        <v/>
      </c>
    </row>
    <row r="342" spans="1:12" x14ac:dyDescent="0.25">
      <c r="A342" s="23"/>
      <c r="B342" s="23"/>
      <c r="C342" s="23"/>
      <c r="G342" s="3" t="str">
        <f t="shared" si="15"/>
        <v xml:space="preserve"> </v>
      </c>
      <c r="I342" s="20" t="str">
        <f t="shared" si="16"/>
        <v/>
      </c>
      <c r="L342" s="20" t="str">
        <f t="shared" si="17"/>
        <v/>
      </c>
    </row>
    <row r="343" spans="1:12" x14ac:dyDescent="0.25">
      <c r="A343" s="23"/>
      <c r="B343" s="23"/>
      <c r="C343" s="23"/>
      <c r="G343" s="3" t="str">
        <f t="shared" si="15"/>
        <v xml:space="preserve"> </v>
      </c>
      <c r="I343" s="20" t="str">
        <f t="shared" si="16"/>
        <v/>
      </c>
      <c r="L343" s="20" t="str">
        <f t="shared" si="17"/>
        <v/>
      </c>
    </row>
    <row r="344" spans="1:12" x14ac:dyDescent="0.25">
      <c r="A344" s="23"/>
      <c r="B344" s="23"/>
      <c r="C344" s="23"/>
      <c r="G344" s="3" t="str">
        <f t="shared" si="15"/>
        <v xml:space="preserve"> </v>
      </c>
      <c r="I344" s="20" t="str">
        <f t="shared" si="16"/>
        <v/>
      </c>
      <c r="L344" s="20" t="str">
        <f t="shared" si="17"/>
        <v/>
      </c>
    </row>
    <row r="345" spans="1:12" x14ac:dyDescent="0.25">
      <c r="A345" s="23"/>
      <c r="B345" s="23"/>
      <c r="C345" s="23"/>
      <c r="G345" s="3" t="str">
        <f t="shared" si="15"/>
        <v xml:space="preserve"> </v>
      </c>
      <c r="I345" s="20" t="str">
        <f t="shared" si="16"/>
        <v/>
      </c>
      <c r="L345" s="20" t="str">
        <f t="shared" si="17"/>
        <v/>
      </c>
    </row>
    <row r="346" spans="1:12" x14ac:dyDescent="0.25">
      <c r="A346" s="23"/>
      <c r="B346" s="23"/>
      <c r="C346" s="23"/>
      <c r="G346" s="3" t="str">
        <f t="shared" si="15"/>
        <v xml:space="preserve"> </v>
      </c>
      <c r="I346" s="20" t="str">
        <f t="shared" si="16"/>
        <v/>
      </c>
      <c r="L346" s="20" t="str">
        <f t="shared" si="17"/>
        <v/>
      </c>
    </row>
    <row r="347" spans="1:12" x14ac:dyDescent="0.25">
      <c r="A347" s="23"/>
      <c r="B347" s="23"/>
      <c r="C347" s="23"/>
      <c r="G347" s="3" t="str">
        <f t="shared" si="15"/>
        <v xml:space="preserve"> </v>
      </c>
      <c r="I347" s="20" t="str">
        <f t="shared" si="16"/>
        <v/>
      </c>
      <c r="L347" s="20" t="str">
        <f t="shared" si="17"/>
        <v/>
      </c>
    </row>
    <row r="348" spans="1:12" x14ac:dyDescent="0.25">
      <c r="A348" s="23"/>
      <c r="B348" s="23"/>
      <c r="C348" s="23"/>
      <c r="G348" s="3" t="str">
        <f t="shared" si="15"/>
        <v xml:space="preserve"> </v>
      </c>
      <c r="I348" s="20" t="str">
        <f t="shared" si="16"/>
        <v/>
      </c>
      <c r="L348" s="20" t="str">
        <f t="shared" si="17"/>
        <v/>
      </c>
    </row>
    <row r="349" spans="1:12" x14ac:dyDescent="0.25">
      <c r="A349" s="23"/>
      <c r="B349" s="23"/>
      <c r="C349" s="23"/>
      <c r="G349" s="3" t="str">
        <f t="shared" si="15"/>
        <v xml:space="preserve"> </v>
      </c>
      <c r="I349" s="20" t="str">
        <f t="shared" si="16"/>
        <v/>
      </c>
      <c r="L349" s="20" t="str">
        <f t="shared" si="17"/>
        <v/>
      </c>
    </row>
    <row r="350" spans="1:12" x14ac:dyDescent="0.25">
      <c r="A350" s="23"/>
      <c r="B350" s="23"/>
      <c r="C350" s="23"/>
      <c r="G350" s="3" t="str">
        <f t="shared" si="15"/>
        <v xml:space="preserve"> </v>
      </c>
      <c r="I350" s="20" t="str">
        <f t="shared" si="16"/>
        <v/>
      </c>
      <c r="L350" s="20" t="str">
        <f t="shared" si="17"/>
        <v/>
      </c>
    </row>
    <row r="351" spans="1:12" x14ac:dyDescent="0.25">
      <c r="A351" s="23"/>
      <c r="B351" s="23"/>
      <c r="C351" s="23"/>
      <c r="G351" s="3" t="str">
        <f t="shared" si="15"/>
        <v xml:space="preserve"> </v>
      </c>
      <c r="I351" s="20" t="str">
        <f t="shared" si="16"/>
        <v/>
      </c>
      <c r="L351" s="20" t="str">
        <f t="shared" si="17"/>
        <v/>
      </c>
    </row>
    <row r="352" spans="1:12" x14ac:dyDescent="0.25">
      <c r="A352" s="23"/>
      <c r="B352" s="23"/>
      <c r="C352" s="23"/>
      <c r="G352" s="3" t="str">
        <f t="shared" si="15"/>
        <v xml:space="preserve"> </v>
      </c>
      <c r="I352" s="20" t="str">
        <f t="shared" si="16"/>
        <v/>
      </c>
      <c r="L352" s="20" t="str">
        <f t="shared" si="17"/>
        <v/>
      </c>
    </row>
    <row r="353" spans="1:12" x14ac:dyDescent="0.25">
      <c r="A353" s="23"/>
      <c r="B353" s="23"/>
      <c r="C353" s="23"/>
      <c r="G353" s="3" t="str">
        <f t="shared" si="15"/>
        <v xml:space="preserve"> </v>
      </c>
      <c r="I353" s="20" t="str">
        <f t="shared" si="16"/>
        <v/>
      </c>
      <c r="L353" s="20" t="str">
        <f t="shared" si="17"/>
        <v/>
      </c>
    </row>
    <row r="354" spans="1:12" x14ac:dyDescent="0.25">
      <c r="A354" s="23"/>
      <c r="B354" s="23"/>
      <c r="C354" s="23"/>
      <c r="G354" s="3" t="str">
        <f t="shared" si="15"/>
        <v xml:space="preserve"> </v>
      </c>
      <c r="I354" s="20" t="str">
        <f t="shared" si="16"/>
        <v/>
      </c>
      <c r="L354" s="20" t="str">
        <f t="shared" si="17"/>
        <v/>
      </c>
    </row>
    <row r="355" spans="1:12" x14ac:dyDescent="0.25">
      <c r="A355" s="23"/>
      <c r="B355" s="23"/>
      <c r="C355" s="23"/>
      <c r="G355" s="3" t="str">
        <f t="shared" si="15"/>
        <v xml:space="preserve"> </v>
      </c>
      <c r="I355" s="20" t="str">
        <f t="shared" si="16"/>
        <v/>
      </c>
      <c r="L355" s="20" t="str">
        <f t="shared" si="17"/>
        <v/>
      </c>
    </row>
    <row r="356" spans="1:12" x14ac:dyDescent="0.25">
      <c r="A356" s="23"/>
      <c r="B356" s="23"/>
      <c r="C356" s="23"/>
      <c r="G356" s="3" t="str">
        <f t="shared" si="15"/>
        <v xml:space="preserve"> </v>
      </c>
      <c r="I356" s="20" t="str">
        <f t="shared" si="16"/>
        <v/>
      </c>
      <c r="L356" s="20" t="str">
        <f t="shared" si="17"/>
        <v/>
      </c>
    </row>
    <row r="357" spans="1:12" x14ac:dyDescent="0.25">
      <c r="A357" s="23"/>
      <c r="B357" s="23"/>
      <c r="C357" s="23"/>
      <c r="G357" s="3" t="str">
        <f t="shared" si="15"/>
        <v xml:space="preserve"> </v>
      </c>
      <c r="I357" s="20" t="str">
        <f t="shared" si="16"/>
        <v/>
      </c>
      <c r="L357" s="20" t="str">
        <f t="shared" si="17"/>
        <v/>
      </c>
    </row>
    <row r="358" spans="1:12" x14ac:dyDescent="0.25">
      <c r="A358" s="23"/>
      <c r="B358" s="23"/>
      <c r="C358" s="23"/>
      <c r="G358" s="3" t="str">
        <f t="shared" si="15"/>
        <v xml:space="preserve"> </v>
      </c>
      <c r="I358" s="20" t="str">
        <f t="shared" si="16"/>
        <v/>
      </c>
      <c r="L358" s="20" t="str">
        <f t="shared" si="17"/>
        <v/>
      </c>
    </row>
    <row r="359" spans="1:12" x14ac:dyDescent="0.25">
      <c r="A359" s="23"/>
      <c r="B359" s="23"/>
      <c r="C359" s="23"/>
      <c r="G359" s="3" t="str">
        <f t="shared" si="15"/>
        <v xml:space="preserve"> </v>
      </c>
      <c r="I359" s="20" t="str">
        <f t="shared" si="16"/>
        <v/>
      </c>
      <c r="L359" s="20" t="str">
        <f t="shared" si="17"/>
        <v/>
      </c>
    </row>
    <row r="360" spans="1:12" x14ac:dyDescent="0.25">
      <c r="A360" s="23"/>
      <c r="B360" s="23"/>
      <c r="C360" s="23"/>
      <c r="G360" s="3" t="str">
        <f t="shared" si="15"/>
        <v xml:space="preserve"> </v>
      </c>
      <c r="I360" s="20" t="str">
        <f t="shared" si="16"/>
        <v/>
      </c>
      <c r="L360" s="20" t="str">
        <f t="shared" si="17"/>
        <v/>
      </c>
    </row>
    <row r="361" spans="1:12" x14ac:dyDescent="0.25">
      <c r="A361" s="23"/>
      <c r="B361" s="23"/>
      <c r="C361" s="23"/>
      <c r="G361" s="3" t="str">
        <f t="shared" si="15"/>
        <v xml:space="preserve"> </v>
      </c>
      <c r="I361" s="20" t="str">
        <f t="shared" si="16"/>
        <v/>
      </c>
      <c r="L361" s="20" t="str">
        <f t="shared" si="17"/>
        <v/>
      </c>
    </row>
  </sheetData>
  <sheetProtection sheet="1" objects="1" scenarios="1"/>
  <mergeCells count="3">
    <mergeCell ref="D4:F4"/>
    <mergeCell ref="D5:F5"/>
    <mergeCell ref="D6:F6"/>
  </mergeCells>
  <dataValidations count="1">
    <dataValidation allowBlank="1" showInputMessage="1" showErrorMessage="1" promptTitle="à partir de cette case bleue" prompt="_x000a_Coller (valeurs)_x000a_vos listes de classes_x000a_les unes à la suite des autres_x000a__x000a_Jusqu'à 10 classes_x000a_et 360 élèves maximum" sqref="A2" xr:uid="{9E563C39-C245-42A4-9AAC-61EEF6F6F0F0}"/>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43562-FA39-42CB-85D6-0FDE3C86D98B}">
  <dimension ref="A1:XFC59"/>
  <sheetViews>
    <sheetView showGridLines="0" showRowColHeaders="0" topLeftCell="AB1" zoomScale="80" zoomScaleNormal="80" workbookViewId="0">
      <selection activeCell="AG45" sqref="AG45:AH45"/>
    </sheetView>
  </sheetViews>
  <sheetFormatPr baseColWidth="10" defaultColWidth="0" defaultRowHeight="18.75" zeroHeight="1" x14ac:dyDescent="0.3"/>
  <cols>
    <col min="1" max="5" width="11.42578125" hidden="1" customWidth="1"/>
    <col min="6" max="6" width="19.5703125" hidden="1" customWidth="1"/>
    <col min="7" max="7" width="23.5703125" hidden="1" customWidth="1"/>
    <col min="8" max="8" width="26.85546875" hidden="1" customWidth="1"/>
    <col min="9" max="26" width="11.42578125" hidden="1" customWidth="1"/>
    <col min="27" max="27" width="9" hidden="1" customWidth="1"/>
    <col min="28" max="28" width="2.7109375" customWidth="1"/>
    <col min="29" max="31" width="17.7109375" style="11" customWidth="1"/>
    <col min="32" max="32" width="18.85546875" style="11" customWidth="1"/>
    <col min="33" max="34" width="17.7109375" style="11" customWidth="1"/>
    <col min="35" max="35" width="2.7109375" customWidth="1"/>
    <col min="36" max="16383" width="26.140625" hidden="1"/>
    <col min="16384" max="16384" width="6.42578125" hidden="1"/>
  </cols>
  <sheetData>
    <row r="1" spans="1:51" x14ac:dyDescent="0.3">
      <c r="A1" t="s">
        <v>43</v>
      </c>
      <c r="B1" t="s">
        <v>35</v>
      </c>
      <c r="C1" t="s">
        <v>38</v>
      </c>
      <c r="D1" t="s">
        <v>37</v>
      </c>
      <c r="E1" t="s">
        <v>39</v>
      </c>
      <c r="F1" t="s">
        <v>6</v>
      </c>
      <c r="G1" t="s">
        <v>41</v>
      </c>
      <c r="H1" t="s">
        <v>119</v>
      </c>
      <c r="I1" t="s">
        <v>100</v>
      </c>
      <c r="J1" t="s">
        <v>101</v>
      </c>
      <c r="K1" t="s">
        <v>102</v>
      </c>
      <c r="L1" t="s">
        <v>16</v>
      </c>
      <c r="AA1" s="9"/>
      <c r="AB1" s="25"/>
      <c r="AC1" s="26"/>
      <c r="AD1" s="26"/>
      <c r="AE1" s="26"/>
      <c r="AF1" s="26"/>
      <c r="AG1" s="26"/>
      <c r="AH1" s="26"/>
      <c r="AI1" s="25"/>
      <c r="AJ1" s="9"/>
      <c r="AN1" s="73">
        <f>Réglages!E31</f>
        <v>3</v>
      </c>
      <c r="AO1" t="s">
        <v>114</v>
      </c>
      <c r="AP1" t="s">
        <v>113</v>
      </c>
      <c r="AQ1" t="s">
        <v>115</v>
      </c>
      <c r="AW1" t="s">
        <v>8</v>
      </c>
      <c r="AY1" t="s">
        <v>28</v>
      </c>
    </row>
    <row r="2" spans="1:51" ht="155.25" customHeight="1" thickBot="1" x14ac:dyDescent="0.3">
      <c r="A2" t="str">
        <f>$AF$3</f>
        <v>Classe Test</v>
      </c>
      <c r="B2">
        <f>AC44</f>
        <v>0</v>
      </c>
      <c r="C2" t="str">
        <f>LEFT($AC$11,6)</f>
        <v/>
      </c>
      <c r="D2" t="str">
        <f>RIGHT($AC$11,1)</f>
        <v/>
      </c>
      <c r="E2">
        <f>$AG$33</f>
        <v>0</v>
      </c>
      <c r="F2">
        <f>VALUE($AG$34)</f>
        <v>2</v>
      </c>
      <c r="G2" t="str">
        <f>VLOOKUP(B2,$AR$43:$AT$47,3)</f>
        <v xml:space="preserve"> </v>
      </c>
      <c r="H2" t="str">
        <f>$AF$40</f>
        <v xml:space="preserve"> </v>
      </c>
      <c r="I2">
        <f>$AF$5</f>
        <v>0</v>
      </c>
      <c r="J2">
        <f>$AF$6</f>
        <v>0</v>
      </c>
      <c r="K2">
        <f>$AF$7</f>
        <v>0</v>
      </c>
      <c r="L2">
        <f>$AE$28</f>
        <v>0</v>
      </c>
      <c r="AA2" s="14"/>
      <c r="AB2" s="144" t="str">
        <f>Réglages!C6</f>
        <v>Ultimate</v>
      </c>
      <c r="AC2" s="145"/>
      <c r="AD2" s="145"/>
      <c r="AE2" s="145"/>
      <c r="AF2" s="145"/>
      <c r="AG2" s="145"/>
      <c r="AH2" s="145"/>
      <c r="AI2" s="145"/>
      <c r="AJ2" s="14"/>
      <c r="AM2" t="s">
        <v>18</v>
      </c>
      <c r="AT2" t="s">
        <v>6</v>
      </c>
    </row>
    <row r="3" spans="1:51" ht="36" customHeight="1" thickTop="1" thickBot="1" x14ac:dyDescent="0.3">
      <c r="A3" t="str">
        <f t="shared" ref="A3:A6" si="0">$AF$3</f>
        <v>Classe Test</v>
      </c>
      <c r="B3">
        <f>AC45</f>
        <v>0</v>
      </c>
      <c r="C3" t="str">
        <f t="shared" ref="C3:C6" si="1">LEFT($AC$11,6)</f>
        <v/>
      </c>
      <c r="D3" t="str">
        <f>RIGHT($AC$11,1)</f>
        <v/>
      </c>
      <c r="E3">
        <f>$AG$33</f>
        <v>0</v>
      </c>
      <c r="F3">
        <f>VALUE($AG$34)</f>
        <v>2</v>
      </c>
      <c r="G3" t="str">
        <f>VLOOKUP(B3,$AR$43:$AT$47,3)</f>
        <v xml:space="preserve"> </v>
      </c>
      <c r="H3" t="str">
        <f t="shared" ref="H3:H6" si="2">$AF$40</f>
        <v xml:space="preserve"> </v>
      </c>
      <c r="I3">
        <f t="shared" ref="I3:I6" si="3">$AF$5</f>
        <v>0</v>
      </c>
      <c r="J3">
        <f t="shared" ref="J3:J6" si="4">$AF$6</f>
        <v>0</v>
      </c>
      <c r="K3">
        <f t="shared" ref="K3:K6" si="5">$AF$7</f>
        <v>0</v>
      </c>
      <c r="L3" s="88">
        <f t="shared" ref="L3:L6" si="6">$AE$28</f>
        <v>0</v>
      </c>
      <c r="AB3" s="27"/>
      <c r="AC3" s="28"/>
      <c r="AD3" s="148" t="s">
        <v>0</v>
      </c>
      <c r="AE3" s="149"/>
      <c r="AF3" s="150" t="s">
        <v>51</v>
      </c>
      <c r="AG3" s="151"/>
      <c r="AH3" s="28"/>
      <c r="AI3" s="27"/>
      <c r="AM3" t="s">
        <v>17</v>
      </c>
      <c r="AO3" t="str">
        <f>_xlfn.CONCAT(Réglages!$C$31," 1")</f>
        <v>Rouge 1</v>
      </c>
      <c r="AP3" t="str">
        <f>_xlfn.CONCAT(Réglages!$C$31," 1")</f>
        <v>Rouge 1</v>
      </c>
      <c r="AQ3" t="str">
        <f>_xlfn.CONCAT(Réglages!$C$31," 1")</f>
        <v>Rouge 1</v>
      </c>
      <c r="AR3" s="8"/>
      <c r="AT3" t="s">
        <v>32</v>
      </c>
      <c r="AU3">
        <v>3</v>
      </c>
      <c r="AY3">
        <v>1</v>
      </c>
    </row>
    <row r="4" spans="1:51" ht="13.5" customHeight="1" thickTop="1" x14ac:dyDescent="0.25">
      <c r="A4" t="str">
        <f t="shared" si="0"/>
        <v>Classe Test</v>
      </c>
      <c r="B4">
        <f>AC46</f>
        <v>0</v>
      </c>
      <c r="C4" t="str">
        <f t="shared" si="1"/>
        <v/>
      </c>
      <c r="D4" t="str">
        <f>RIGHT($AC$11,1)</f>
        <v/>
      </c>
      <c r="E4">
        <f>$AG$33</f>
        <v>0</v>
      </c>
      <c r="F4">
        <f>VALUE($AG$34)</f>
        <v>2</v>
      </c>
      <c r="G4" t="str">
        <f>VLOOKUP(B4,$AR$43:$AT$47,3)</f>
        <v xml:space="preserve"> </v>
      </c>
      <c r="H4" t="str">
        <f t="shared" si="2"/>
        <v xml:space="preserve"> </v>
      </c>
      <c r="I4">
        <f t="shared" si="3"/>
        <v>0</v>
      </c>
      <c r="J4">
        <f t="shared" si="4"/>
        <v>0</v>
      </c>
      <c r="K4">
        <f t="shared" si="5"/>
        <v>0</v>
      </c>
      <c r="L4" s="88">
        <f t="shared" si="6"/>
        <v>0</v>
      </c>
      <c r="AB4" s="27"/>
      <c r="AC4" s="28"/>
      <c r="AD4" s="28"/>
      <c r="AE4" s="28"/>
      <c r="AF4" s="28"/>
      <c r="AG4" s="28"/>
      <c r="AH4" s="28"/>
      <c r="AI4" s="27"/>
      <c r="AO4" t="str">
        <f>_xlfn.CONCAT(Réglages!$C$31," 2")</f>
        <v>Rouge 2</v>
      </c>
      <c r="AP4" t="str">
        <f>_xlfn.CONCAT(Réglages!$C$31," 2")</f>
        <v>Rouge 2</v>
      </c>
      <c r="AQ4" t="str">
        <f>_xlfn.CONCAT(Réglages!$C$31," 2")</f>
        <v>Rouge 2</v>
      </c>
      <c r="AR4" s="8"/>
      <c r="AT4" t="s">
        <v>33</v>
      </c>
      <c r="AU4">
        <v>2</v>
      </c>
      <c r="AY4">
        <v>1.1000000000000001</v>
      </c>
    </row>
    <row r="5" spans="1:51" ht="35.1" customHeight="1" x14ac:dyDescent="0.25">
      <c r="A5" t="str">
        <f t="shared" si="0"/>
        <v>Classe Test</v>
      </c>
      <c r="B5">
        <f>AC47</f>
        <v>0</v>
      </c>
      <c r="C5" t="str">
        <f t="shared" si="1"/>
        <v/>
      </c>
      <c r="D5" t="str">
        <f>RIGHT($AC$11,1)</f>
        <v/>
      </c>
      <c r="E5">
        <f>$AG$33</f>
        <v>0</v>
      </c>
      <c r="F5">
        <f>VALUE($AG$34)</f>
        <v>2</v>
      </c>
      <c r="G5" t="str">
        <f>VLOOKUP(B5,$AR$43:$AT$47,3)</f>
        <v xml:space="preserve"> </v>
      </c>
      <c r="H5" t="str">
        <f t="shared" si="2"/>
        <v xml:space="preserve"> </v>
      </c>
      <c r="I5">
        <f t="shared" si="3"/>
        <v>0</v>
      </c>
      <c r="J5">
        <f t="shared" si="4"/>
        <v>0</v>
      </c>
      <c r="K5">
        <f t="shared" si="5"/>
        <v>0</v>
      </c>
      <c r="L5" s="88">
        <f t="shared" si="6"/>
        <v>0</v>
      </c>
      <c r="AB5" s="27"/>
      <c r="AC5" s="158" t="str">
        <f>Réglages!C7</f>
        <v>Observateurs, Noms Prénoms &gt;&gt;</v>
      </c>
      <c r="AD5" s="159"/>
      <c r="AE5" s="160"/>
      <c r="AF5" s="131"/>
      <c r="AG5" s="132"/>
      <c r="AH5" s="133"/>
      <c r="AI5" s="27"/>
      <c r="AO5" t="str">
        <f>_xlfn.CONCAT(Réglages!$C$32," 1")</f>
        <v>Bleu 1</v>
      </c>
      <c r="AP5" t="str">
        <f>_xlfn.CONCAT(Réglages!$C$31," 3")</f>
        <v>Rouge 3</v>
      </c>
      <c r="AQ5" t="str">
        <f>_xlfn.CONCAT(Réglages!$C$31," 3")</f>
        <v>Rouge 3</v>
      </c>
      <c r="AR5" s="8"/>
      <c r="AT5" t="s">
        <v>7</v>
      </c>
      <c r="AU5">
        <v>1</v>
      </c>
      <c r="AY5">
        <v>1.2</v>
      </c>
    </row>
    <row r="6" spans="1:51" ht="35.1" customHeight="1" x14ac:dyDescent="0.25">
      <c r="A6" t="str">
        <f t="shared" si="0"/>
        <v>Classe Test</v>
      </c>
      <c r="B6">
        <f>AC48</f>
        <v>0</v>
      </c>
      <c r="C6" t="str">
        <f t="shared" si="1"/>
        <v/>
      </c>
      <c r="D6" t="str">
        <f>RIGHT($AC$11,1)</f>
        <v/>
      </c>
      <c r="E6">
        <f>$AG$33</f>
        <v>0</v>
      </c>
      <c r="F6">
        <f>VALUE($AG$34)</f>
        <v>2</v>
      </c>
      <c r="G6" t="str">
        <f>VLOOKUP(B6,$AR$43:$AT$47,3)</f>
        <v xml:space="preserve"> </v>
      </c>
      <c r="H6" t="str">
        <f t="shared" si="2"/>
        <v xml:space="preserve"> </v>
      </c>
      <c r="I6">
        <f t="shared" si="3"/>
        <v>0</v>
      </c>
      <c r="J6">
        <f t="shared" si="4"/>
        <v>0</v>
      </c>
      <c r="K6">
        <f t="shared" si="5"/>
        <v>0</v>
      </c>
      <c r="L6" s="88">
        <f t="shared" si="6"/>
        <v>0</v>
      </c>
      <c r="AB6" s="27"/>
      <c r="AC6" s="161"/>
      <c r="AD6" s="162"/>
      <c r="AE6" s="163"/>
      <c r="AF6" s="131"/>
      <c r="AG6" s="132"/>
      <c r="AH6" s="133"/>
      <c r="AI6" s="27"/>
      <c r="AO6" t="str">
        <f>_xlfn.CONCAT(Réglages!$C$32," 2")</f>
        <v>Bleu 2</v>
      </c>
      <c r="AP6" t="str">
        <f>_xlfn.CONCAT(Réglages!$C$32," 1")</f>
        <v>Bleu 1</v>
      </c>
      <c r="AQ6" t="str">
        <f>_xlfn.CONCAT(Réglages!$C$31," 4")</f>
        <v>Rouge 4</v>
      </c>
      <c r="AR6" s="8"/>
      <c r="AY6">
        <v>1.3</v>
      </c>
    </row>
    <row r="7" spans="1:51" ht="35.1" customHeight="1" x14ac:dyDescent="0.25">
      <c r="AB7" s="27"/>
      <c r="AC7" s="164"/>
      <c r="AD7" s="165"/>
      <c r="AE7" s="166"/>
      <c r="AF7" s="131"/>
      <c r="AG7" s="132"/>
      <c r="AH7" s="133"/>
      <c r="AI7" s="27"/>
      <c r="AP7" t="str">
        <f>_xlfn.CONCAT(Réglages!$C$32," 2")</f>
        <v>Bleu 2</v>
      </c>
      <c r="AQ7" t="str">
        <f>_xlfn.CONCAT(Réglages!$C$32," 1")</f>
        <v>Bleu 1</v>
      </c>
      <c r="AY7">
        <v>1.4</v>
      </c>
    </row>
    <row r="8" spans="1:51" ht="13.5" customHeight="1" x14ac:dyDescent="0.25">
      <c r="AB8" s="27"/>
      <c r="AC8" s="28"/>
      <c r="AD8" s="28"/>
      <c r="AE8" s="28"/>
      <c r="AF8" s="28"/>
      <c r="AG8" s="28"/>
      <c r="AH8" s="28"/>
      <c r="AI8" s="27"/>
      <c r="AP8" t="str">
        <f>_xlfn.CONCAT(Réglages!$C$32," 3")</f>
        <v>Bleu 3</v>
      </c>
      <c r="AQ8" t="str">
        <f>_xlfn.CONCAT(Réglages!$C$32," 2")</f>
        <v>Bleu 2</v>
      </c>
      <c r="AY8">
        <v>1.5</v>
      </c>
    </row>
    <row r="9" spans="1:51" ht="2.25" customHeight="1" thickBot="1" x14ac:dyDescent="0.3">
      <c r="AB9" s="27"/>
      <c r="AC9" s="28"/>
      <c r="AD9" s="28"/>
      <c r="AE9" s="28"/>
      <c r="AF9" s="28"/>
      <c r="AG9" s="28"/>
      <c r="AH9" s="28"/>
      <c r="AI9" s="27"/>
      <c r="AL9" t="s">
        <v>19</v>
      </c>
      <c r="AM9" t="s">
        <v>24</v>
      </c>
      <c r="AO9" t="s">
        <v>20</v>
      </c>
      <c r="AP9" t="s">
        <v>21</v>
      </c>
      <c r="AQ9" t="str">
        <f>_xlfn.CONCAT(Réglages!$C$32," 3")</f>
        <v>Bleu 3</v>
      </c>
      <c r="AR9" t="s">
        <v>23</v>
      </c>
      <c r="AT9" t="s">
        <v>25</v>
      </c>
      <c r="AY9">
        <v>1.6</v>
      </c>
    </row>
    <row r="10" spans="1:51" ht="35.1" customHeight="1" thickTop="1" x14ac:dyDescent="0.25">
      <c r="AB10" s="27"/>
      <c r="AC10" s="152" t="str">
        <f>Réglages!C8</f>
        <v xml:space="preserve">Equipe observée </v>
      </c>
      <c r="AD10" s="153"/>
      <c r="AE10" s="153"/>
      <c r="AF10" s="153"/>
      <c r="AG10" s="153"/>
      <c r="AH10" s="154"/>
      <c r="AI10" s="27"/>
      <c r="AQ10" t="str">
        <f>_xlfn.CONCAT(Réglages!$C$32," 3")</f>
        <v>Bleu 3</v>
      </c>
      <c r="AY10">
        <v>1.7</v>
      </c>
    </row>
    <row r="11" spans="1:51" ht="35.1" customHeight="1" thickBot="1" x14ac:dyDescent="0.3">
      <c r="AB11" s="27"/>
      <c r="AC11" s="155"/>
      <c r="AD11" s="156"/>
      <c r="AE11" s="156"/>
      <c r="AF11" s="156"/>
      <c r="AG11" s="156"/>
      <c r="AH11" s="157"/>
      <c r="AI11" s="27"/>
      <c r="AL11" s="10" t="str">
        <f t="shared" ref="AL11:AL22" si="7">LEFT(AG16,1)</f>
        <v>0</v>
      </c>
      <c r="AM11">
        <f>VALUE(AL11)</f>
        <v>0</v>
      </c>
      <c r="AN11">
        <f>AM23</f>
        <v>0</v>
      </c>
      <c r="AO11">
        <f t="shared" ref="AO11:AO22" si="8">IF(RIGHT(AG16,1)="t",1,0)</f>
        <v>0</v>
      </c>
      <c r="AP11">
        <f>SUM(AO11:AO22)</f>
        <v>0</v>
      </c>
      <c r="AQ11" t="str">
        <f>_xlfn.CONCAT(Réglages!$C$32," 4")</f>
        <v>Bleu 4</v>
      </c>
      <c r="AR11">
        <v>0</v>
      </c>
      <c r="AT11">
        <f>AE33-AE34</f>
        <v>0</v>
      </c>
      <c r="AY11">
        <v>1.8</v>
      </c>
    </row>
    <row r="12" spans="1:51" ht="27" customHeight="1" thickTop="1" x14ac:dyDescent="0.3">
      <c r="AB12" s="27"/>
      <c r="AC12" s="26"/>
      <c r="AD12" s="26"/>
      <c r="AE12" s="26"/>
      <c r="AF12" s="26"/>
      <c r="AG12" s="26"/>
      <c r="AH12" s="26"/>
      <c r="AI12" s="27"/>
      <c r="AL12" s="10" t="str">
        <f t="shared" si="7"/>
        <v>0</v>
      </c>
      <c r="AM12">
        <f t="shared" ref="AM12:AM22" si="9">VALUE(AL12)</f>
        <v>0</v>
      </c>
      <c r="AO12">
        <f t="shared" si="8"/>
        <v>0</v>
      </c>
      <c r="AR12">
        <v>1</v>
      </c>
      <c r="AY12">
        <v>1.9</v>
      </c>
    </row>
    <row r="13" spans="1:51" ht="35.1" customHeight="1" x14ac:dyDescent="0.25">
      <c r="AB13" s="146" t="str">
        <f>Réglages!C9</f>
        <v>Observateurs : soyez bien attentifs, neutres et fiables !!!</v>
      </c>
      <c r="AC13" s="146"/>
      <c r="AD13" s="146"/>
      <c r="AE13" s="146"/>
      <c r="AF13" s="146"/>
      <c r="AG13" s="146"/>
      <c r="AH13" s="146"/>
      <c r="AI13" s="146"/>
      <c r="AL13" s="10" t="str">
        <f t="shared" si="7"/>
        <v>0</v>
      </c>
      <c r="AM13">
        <f t="shared" si="9"/>
        <v>0</v>
      </c>
      <c r="AO13">
        <f t="shared" si="8"/>
        <v>0</v>
      </c>
      <c r="AR13">
        <v>2</v>
      </c>
      <c r="AY13">
        <v>2</v>
      </c>
    </row>
    <row r="14" spans="1:51" ht="15.75" customHeight="1" thickBot="1" x14ac:dyDescent="0.35">
      <c r="AB14" s="27"/>
      <c r="AC14" s="28"/>
      <c r="AD14" s="26"/>
      <c r="AE14" s="26"/>
      <c r="AF14" s="26"/>
      <c r="AG14" s="26"/>
      <c r="AH14" s="28"/>
      <c r="AI14" s="27"/>
      <c r="AL14" s="10" t="str">
        <f t="shared" si="7"/>
        <v>0</v>
      </c>
      <c r="AM14">
        <f t="shared" si="9"/>
        <v>0</v>
      </c>
      <c r="AO14">
        <f t="shared" si="8"/>
        <v>0</v>
      </c>
      <c r="AR14">
        <v>3</v>
      </c>
      <c r="AY14">
        <v>2.1</v>
      </c>
    </row>
    <row r="15" spans="1:51" ht="44.25" customHeight="1" thickTop="1" x14ac:dyDescent="0.25">
      <c r="AB15" s="27"/>
      <c r="AC15" s="28"/>
      <c r="AD15" s="29" t="str">
        <f>Réglages!C11</f>
        <v xml:space="preserve">Points </v>
      </c>
      <c r="AE15" s="30" t="str">
        <f>Réglages!C12</f>
        <v>Jokers</v>
      </c>
      <c r="AF15" s="30" t="str">
        <f>Réglages!C13</f>
        <v>Possessions</v>
      </c>
      <c r="AG15" s="31" t="str">
        <f>Réglages!E6</f>
        <v xml:space="preserve">Zones Franchies </v>
      </c>
      <c r="AH15" s="28"/>
      <c r="AI15" s="27"/>
      <c r="AL15" s="10" t="str">
        <f t="shared" si="7"/>
        <v>0</v>
      </c>
      <c r="AM15">
        <f t="shared" si="9"/>
        <v>0</v>
      </c>
      <c r="AO15">
        <f t="shared" si="8"/>
        <v>0</v>
      </c>
      <c r="AR15">
        <v>4</v>
      </c>
      <c r="AY15">
        <v>2.2000000000000002</v>
      </c>
    </row>
    <row r="16" spans="1:51" ht="35.1" customHeight="1" x14ac:dyDescent="0.25">
      <c r="AB16" s="27"/>
      <c r="AC16" s="28"/>
      <c r="AD16" s="32" t="str">
        <f t="shared" ref="AD16:AD27" si="10">IF(AO11=1,1,"…")</f>
        <v>…</v>
      </c>
      <c r="AE16" s="33" t="s">
        <v>18</v>
      </c>
      <c r="AF16" s="34">
        <v>1</v>
      </c>
      <c r="AG16" s="35">
        <v>0</v>
      </c>
      <c r="AH16" s="28"/>
      <c r="AI16" s="27"/>
      <c r="AL16" s="10" t="str">
        <f t="shared" si="7"/>
        <v>0</v>
      </c>
      <c r="AM16">
        <f t="shared" si="9"/>
        <v>0</v>
      </c>
      <c r="AO16">
        <f t="shared" si="8"/>
        <v>0</v>
      </c>
      <c r="AR16">
        <v>5</v>
      </c>
      <c r="AY16">
        <v>2.2999999999999998</v>
      </c>
    </row>
    <row r="17" spans="28:51" ht="35.1" customHeight="1" x14ac:dyDescent="0.25">
      <c r="AB17" s="27"/>
      <c r="AC17" s="28"/>
      <c r="AD17" s="32" t="str">
        <f t="shared" si="10"/>
        <v>…</v>
      </c>
      <c r="AE17" s="33" t="s">
        <v>18</v>
      </c>
      <c r="AF17" s="34">
        <v>2</v>
      </c>
      <c r="AG17" s="86">
        <v>0</v>
      </c>
      <c r="AH17" s="28"/>
      <c r="AI17" s="27"/>
      <c r="AL17" s="10" t="str">
        <f t="shared" si="7"/>
        <v>0</v>
      </c>
      <c r="AM17">
        <f t="shared" si="9"/>
        <v>0</v>
      </c>
      <c r="AO17">
        <f t="shared" si="8"/>
        <v>0</v>
      </c>
      <c r="AR17">
        <v>6</v>
      </c>
      <c r="AY17">
        <v>2.4</v>
      </c>
    </row>
    <row r="18" spans="28:51" ht="35.1" customHeight="1" x14ac:dyDescent="0.25">
      <c r="AB18" s="27"/>
      <c r="AC18" s="28"/>
      <c r="AD18" s="32" t="str">
        <f t="shared" si="10"/>
        <v>…</v>
      </c>
      <c r="AE18" s="33" t="s">
        <v>18</v>
      </c>
      <c r="AF18" s="34">
        <v>3</v>
      </c>
      <c r="AG18" s="86">
        <v>0</v>
      </c>
      <c r="AH18" s="28"/>
      <c r="AI18" s="27"/>
      <c r="AL18" s="10" t="str">
        <f t="shared" si="7"/>
        <v>0</v>
      </c>
      <c r="AM18">
        <f t="shared" si="9"/>
        <v>0</v>
      </c>
      <c r="AO18">
        <f t="shared" si="8"/>
        <v>0</v>
      </c>
      <c r="AR18">
        <v>7</v>
      </c>
      <c r="AY18">
        <v>2.5</v>
      </c>
    </row>
    <row r="19" spans="28:51" ht="35.1" customHeight="1" x14ac:dyDescent="0.25">
      <c r="AB19" s="27"/>
      <c r="AC19" s="28"/>
      <c r="AD19" s="32" t="str">
        <f t="shared" si="10"/>
        <v>…</v>
      </c>
      <c r="AE19" s="33" t="s">
        <v>18</v>
      </c>
      <c r="AF19" s="34">
        <v>4</v>
      </c>
      <c r="AG19" s="86">
        <v>0</v>
      </c>
      <c r="AH19" s="28"/>
      <c r="AI19" s="27"/>
      <c r="AL19" s="10" t="str">
        <f t="shared" si="7"/>
        <v>0</v>
      </c>
      <c r="AM19">
        <f t="shared" si="9"/>
        <v>0</v>
      </c>
      <c r="AO19">
        <f t="shared" si="8"/>
        <v>0</v>
      </c>
      <c r="AR19">
        <v>8</v>
      </c>
      <c r="AY19">
        <v>2.6</v>
      </c>
    </row>
    <row r="20" spans="28:51" ht="35.1" customHeight="1" x14ac:dyDescent="0.25">
      <c r="AB20" s="27"/>
      <c r="AC20" s="28"/>
      <c r="AD20" s="32" t="str">
        <f t="shared" si="10"/>
        <v>…</v>
      </c>
      <c r="AE20" s="33" t="s">
        <v>18</v>
      </c>
      <c r="AF20" s="34">
        <v>5</v>
      </c>
      <c r="AG20" s="86">
        <v>0</v>
      </c>
      <c r="AH20" s="28"/>
      <c r="AI20" s="27"/>
      <c r="AL20" s="10" t="str">
        <f t="shared" si="7"/>
        <v>0</v>
      </c>
      <c r="AM20">
        <f t="shared" si="9"/>
        <v>0</v>
      </c>
      <c r="AO20">
        <f t="shared" si="8"/>
        <v>0</v>
      </c>
      <c r="AR20">
        <v>9</v>
      </c>
      <c r="AY20">
        <v>2.7</v>
      </c>
    </row>
    <row r="21" spans="28:51" ht="35.1" customHeight="1" x14ac:dyDescent="0.25">
      <c r="AB21" s="27"/>
      <c r="AC21" s="28"/>
      <c r="AD21" s="32" t="str">
        <f t="shared" si="10"/>
        <v>…</v>
      </c>
      <c r="AE21" s="33" t="s">
        <v>18</v>
      </c>
      <c r="AF21" s="34">
        <v>6</v>
      </c>
      <c r="AG21" s="86">
        <v>0</v>
      </c>
      <c r="AH21" s="28"/>
      <c r="AI21" s="27"/>
      <c r="AL21" s="10" t="str">
        <f t="shared" si="7"/>
        <v>0</v>
      </c>
      <c r="AM21">
        <f t="shared" si="9"/>
        <v>0</v>
      </c>
      <c r="AO21">
        <f t="shared" si="8"/>
        <v>0</v>
      </c>
      <c r="AR21">
        <v>10</v>
      </c>
      <c r="AY21">
        <v>2.8</v>
      </c>
    </row>
    <row r="22" spans="28:51" ht="35.1" customHeight="1" x14ac:dyDescent="0.25">
      <c r="AB22" s="27"/>
      <c r="AC22" s="28"/>
      <c r="AD22" s="32" t="str">
        <f t="shared" si="10"/>
        <v>…</v>
      </c>
      <c r="AE22" s="33" t="s">
        <v>18</v>
      </c>
      <c r="AF22" s="34">
        <v>7</v>
      </c>
      <c r="AG22" s="86">
        <v>0</v>
      </c>
      <c r="AH22" s="28"/>
      <c r="AI22" s="27"/>
      <c r="AL22" s="10" t="str">
        <f t="shared" si="7"/>
        <v>0</v>
      </c>
      <c r="AM22">
        <f t="shared" si="9"/>
        <v>0</v>
      </c>
      <c r="AO22">
        <f t="shared" si="8"/>
        <v>0</v>
      </c>
      <c r="AR22">
        <v>11</v>
      </c>
      <c r="AY22">
        <v>2.9</v>
      </c>
    </row>
    <row r="23" spans="28:51" ht="35.1" customHeight="1" x14ac:dyDescent="0.25">
      <c r="AB23" s="27"/>
      <c r="AC23" s="28"/>
      <c r="AD23" s="32" t="str">
        <f t="shared" si="10"/>
        <v>…</v>
      </c>
      <c r="AE23" s="33" t="s">
        <v>18</v>
      </c>
      <c r="AF23" s="34">
        <v>8</v>
      </c>
      <c r="AG23" s="86">
        <v>0</v>
      </c>
      <c r="AH23" s="28"/>
      <c r="AI23" s="27"/>
      <c r="AL23" s="10">
        <f>SUM(AL11,AL12,AL13,AL14,AL15,AL16,AL17,AL18,AL19,AL20,AL21,AL22)</f>
        <v>0</v>
      </c>
      <c r="AM23">
        <f>SUM(AM11:AM22)</f>
        <v>0</v>
      </c>
      <c r="AR23">
        <v>12</v>
      </c>
      <c r="AY23">
        <v>3</v>
      </c>
    </row>
    <row r="24" spans="28:51" ht="35.1" customHeight="1" x14ac:dyDescent="0.25">
      <c r="AB24" s="27"/>
      <c r="AC24" s="28"/>
      <c r="AD24" s="32" t="str">
        <f t="shared" si="10"/>
        <v>…</v>
      </c>
      <c r="AE24" s="33" t="s">
        <v>18</v>
      </c>
      <c r="AF24" s="34">
        <v>9</v>
      </c>
      <c r="AG24" s="86">
        <v>0</v>
      </c>
      <c r="AH24" s="28"/>
      <c r="AI24" s="27"/>
      <c r="AO24" s="73">
        <f>Réglages!C26</f>
        <v>3</v>
      </c>
      <c r="AP24" t="s">
        <v>109</v>
      </c>
      <c r="AQ24" t="s">
        <v>110</v>
      </c>
      <c r="AR24" t="s">
        <v>111</v>
      </c>
      <c r="AS24" t="s">
        <v>112</v>
      </c>
      <c r="AY24">
        <v>3.1</v>
      </c>
    </row>
    <row r="25" spans="28:51" ht="35.1" customHeight="1" x14ac:dyDescent="0.25">
      <c r="AB25" s="27"/>
      <c r="AC25" s="28"/>
      <c r="AD25" s="32" t="str">
        <f t="shared" si="10"/>
        <v>…</v>
      </c>
      <c r="AE25" s="33" t="s">
        <v>18</v>
      </c>
      <c r="AF25" s="34">
        <v>10</v>
      </c>
      <c r="AG25" s="86">
        <v>0</v>
      </c>
      <c r="AH25" s="28"/>
      <c r="AI25" s="27"/>
      <c r="AP25" s="70">
        <v>0</v>
      </c>
      <c r="AQ25" s="70">
        <v>0</v>
      </c>
      <c r="AR25" s="70">
        <v>0</v>
      </c>
      <c r="AS25" s="70">
        <v>0</v>
      </c>
      <c r="AY25">
        <v>3.2</v>
      </c>
    </row>
    <row r="26" spans="28:51" ht="35.1" customHeight="1" x14ac:dyDescent="0.25">
      <c r="AB26" s="27"/>
      <c r="AC26" s="28"/>
      <c r="AD26" s="32" t="str">
        <f t="shared" si="10"/>
        <v>…</v>
      </c>
      <c r="AE26" s="33" t="s">
        <v>18</v>
      </c>
      <c r="AF26" s="34">
        <v>11</v>
      </c>
      <c r="AG26" s="86">
        <v>0</v>
      </c>
      <c r="AH26" s="28"/>
      <c r="AI26" s="27"/>
      <c r="AP26" s="70">
        <v>1</v>
      </c>
      <c r="AQ26" s="70">
        <v>1</v>
      </c>
      <c r="AR26" s="70">
        <v>1</v>
      </c>
      <c r="AS26" s="70">
        <v>1</v>
      </c>
      <c r="AY26">
        <v>3.3</v>
      </c>
    </row>
    <row r="27" spans="28:51" ht="35.1" customHeight="1" thickBot="1" x14ac:dyDescent="0.3">
      <c r="AB27" s="27"/>
      <c r="AC27" s="28"/>
      <c r="AD27" s="36" t="str">
        <f t="shared" si="10"/>
        <v>…</v>
      </c>
      <c r="AE27" s="37" t="s">
        <v>18</v>
      </c>
      <c r="AF27" s="38">
        <v>12</v>
      </c>
      <c r="AG27" s="86">
        <v>0</v>
      </c>
      <c r="AH27" s="28"/>
      <c r="AI27" s="27"/>
      <c r="AP27" s="70" t="s">
        <v>9</v>
      </c>
      <c r="AQ27" s="70" t="s">
        <v>9</v>
      </c>
      <c r="AR27" s="70" t="s">
        <v>9</v>
      </c>
      <c r="AS27" s="70" t="s">
        <v>9</v>
      </c>
      <c r="AY27">
        <v>3.4</v>
      </c>
    </row>
    <row r="28" spans="28:51" ht="48" customHeight="1" thickTop="1" thickBot="1" x14ac:dyDescent="0.3">
      <c r="AB28" s="27"/>
      <c r="AC28" s="28"/>
      <c r="AD28" s="39" t="str">
        <f>Réglages!E7</f>
        <v>Jokers &gt;&gt;</v>
      </c>
      <c r="AE28" s="40">
        <f>COUNTIF(AE16:AE27,"Ok")</f>
        <v>0</v>
      </c>
      <c r="AF28" s="39" t="str">
        <f>Réglages!E8</f>
        <v>Total zones franchies &gt;&gt;</v>
      </c>
      <c r="AG28" s="41">
        <f>AM23</f>
        <v>0</v>
      </c>
      <c r="AH28" s="28"/>
      <c r="AI28" s="27"/>
      <c r="AP28" s="70">
        <v>2</v>
      </c>
      <c r="AQ28" s="70">
        <v>2</v>
      </c>
      <c r="AR28" s="70">
        <v>2</v>
      </c>
      <c r="AS28" s="70">
        <v>2</v>
      </c>
      <c r="AY28">
        <v>3.5</v>
      </c>
    </row>
    <row r="29" spans="28:51" ht="13.5" customHeight="1" x14ac:dyDescent="0.25">
      <c r="AB29" s="27"/>
      <c r="AC29" s="28"/>
      <c r="AD29" s="28"/>
      <c r="AE29" s="28"/>
      <c r="AF29" s="28"/>
      <c r="AG29" s="28"/>
      <c r="AH29" s="28"/>
      <c r="AI29" s="27"/>
      <c r="AP29" s="70" t="s">
        <v>10</v>
      </c>
      <c r="AQ29" s="70" t="s">
        <v>10</v>
      </c>
      <c r="AR29" s="70" t="s">
        <v>10</v>
      </c>
      <c r="AS29" s="70" t="s">
        <v>10</v>
      </c>
      <c r="AY29">
        <v>3.6</v>
      </c>
    </row>
    <row r="30" spans="28:51" ht="15" hidden="1" customHeight="1" x14ac:dyDescent="0.25">
      <c r="AB30" s="27"/>
      <c r="AC30" s="28"/>
      <c r="AD30" s="28"/>
      <c r="AE30" s="28"/>
      <c r="AF30" s="28"/>
      <c r="AG30" s="28"/>
      <c r="AH30" s="28"/>
      <c r="AI30" s="27"/>
      <c r="AL30">
        <f>AG34</f>
        <v>2</v>
      </c>
      <c r="AM30">
        <f>VALUE(AL30)</f>
        <v>2</v>
      </c>
      <c r="AP30" s="70" t="s">
        <v>11</v>
      </c>
      <c r="AQ30" s="70">
        <v>3</v>
      </c>
      <c r="AR30" s="70">
        <v>3</v>
      </c>
      <c r="AS30" s="70">
        <v>3</v>
      </c>
      <c r="AY30">
        <v>3.7</v>
      </c>
    </row>
    <row r="31" spans="28:51" ht="15" hidden="1" customHeight="1" x14ac:dyDescent="0.25">
      <c r="AB31" s="27"/>
      <c r="AC31" s="28"/>
      <c r="AD31" s="28"/>
      <c r="AE31" s="28"/>
      <c r="AF31" s="28"/>
      <c r="AG31" s="28"/>
      <c r="AH31" s="28"/>
      <c r="AI31" s="27"/>
      <c r="AQ31" s="70" t="s">
        <v>11</v>
      </c>
      <c r="AR31" s="70" t="s">
        <v>11</v>
      </c>
      <c r="AS31" s="70" t="s">
        <v>11</v>
      </c>
      <c r="AY31">
        <v>3.8</v>
      </c>
    </row>
    <row r="32" spans="28:51" ht="15" customHeight="1" thickBot="1" x14ac:dyDescent="0.3">
      <c r="AB32" s="27"/>
      <c r="AC32" s="28"/>
      <c r="AD32" s="28"/>
      <c r="AE32" s="28"/>
      <c r="AF32" s="28"/>
      <c r="AG32" s="28"/>
      <c r="AH32" s="28"/>
      <c r="AI32" s="27"/>
      <c r="AP32" s="70"/>
      <c r="AQ32" s="70" t="s">
        <v>12</v>
      </c>
      <c r="AR32" s="70">
        <v>4</v>
      </c>
      <c r="AS32" s="70">
        <v>4</v>
      </c>
      <c r="AY32">
        <v>3.9</v>
      </c>
    </row>
    <row r="33" spans="28:51" ht="45" customHeight="1" thickTop="1" thickBot="1" x14ac:dyDescent="0.3">
      <c r="AB33" s="27"/>
      <c r="AC33" s="167" t="str">
        <f>Réglages!E9</f>
        <v>Total des points marqués par l'équipe observée  &gt;&gt;</v>
      </c>
      <c r="AD33" s="168"/>
      <c r="AE33" s="42">
        <f>SUM(AD16:AD27)</f>
        <v>0</v>
      </c>
      <c r="AF33" s="43" t="str">
        <f>Réglages!E11</f>
        <v>Distance totale  franchie &gt;&gt;</v>
      </c>
      <c r="AG33" s="44">
        <f>AG28*Réglages!E26</f>
        <v>0</v>
      </c>
      <c r="AH33" s="45" t="s">
        <v>27</v>
      </c>
      <c r="AI33" s="27"/>
      <c r="AP33" s="70"/>
      <c r="AQ33" s="70"/>
      <c r="AR33" s="70" t="s">
        <v>12</v>
      </c>
      <c r="AS33" s="70" t="s">
        <v>12</v>
      </c>
      <c r="AY33">
        <v>4</v>
      </c>
    </row>
    <row r="34" spans="28:51" ht="45" customHeight="1" thickBot="1" x14ac:dyDescent="0.3">
      <c r="AB34" s="27"/>
      <c r="AC34" s="169" t="str">
        <f>Réglages!E12</f>
        <v>Total des points marqués par l'équipe adverse  &gt;&gt;</v>
      </c>
      <c r="AD34" s="170"/>
      <c r="AE34" s="46">
        <v>0</v>
      </c>
      <c r="AF34" s="47" t="str">
        <f>Réglages!G6</f>
        <v xml:space="preserve">Score  match &gt;&gt;  </v>
      </c>
      <c r="AG34" s="48">
        <f>IF(AT11=0,Réglages!H27,IF(AT11&lt;0,Réglages!H28,IF(AT11&gt;0,Réglages!H26)))</f>
        <v>2</v>
      </c>
      <c r="AH34" s="49" t="str">
        <f>IF(AM30=Réglages!H28,Réglages!G28,IF(AM30=Réglages!H27,Réglages!G27,Réglages!G26))</f>
        <v>Egalité</v>
      </c>
      <c r="AI34" s="27"/>
      <c r="AP34" s="70"/>
      <c r="AQ34" s="70"/>
      <c r="AR34" s="70" t="s">
        <v>13</v>
      </c>
      <c r="AS34" s="70">
        <v>5</v>
      </c>
    </row>
    <row r="35" spans="28:51" ht="21.75" customHeight="1" thickTop="1" x14ac:dyDescent="0.25">
      <c r="AB35" s="27"/>
      <c r="AC35" s="28"/>
      <c r="AD35" s="28"/>
      <c r="AE35" s="28"/>
      <c r="AF35" s="28"/>
      <c r="AG35" s="28"/>
      <c r="AH35" s="28"/>
      <c r="AI35" s="27"/>
      <c r="AP35" s="70"/>
      <c r="AQ35" s="70"/>
      <c r="AS35" s="70" t="s">
        <v>13</v>
      </c>
    </row>
    <row r="36" spans="28:51" ht="99" customHeight="1" x14ac:dyDescent="0.25">
      <c r="AB36" s="27"/>
      <c r="AC36" s="28"/>
      <c r="AD36" s="28"/>
      <c r="AE36" s="28"/>
      <c r="AF36" s="28"/>
      <c r="AG36" s="28"/>
      <c r="AH36" s="28"/>
      <c r="AI36" s="27"/>
      <c r="AP36" s="70"/>
      <c r="AS36" s="70" t="s">
        <v>14</v>
      </c>
    </row>
    <row r="37" spans="28:51" ht="35.1" customHeight="1" x14ac:dyDescent="0.25">
      <c r="AB37" s="147" t="s">
        <v>26</v>
      </c>
      <c r="AC37" s="147"/>
      <c r="AD37" s="147"/>
      <c r="AE37" s="147"/>
      <c r="AF37" s="147"/>
      <c r="AG37" s="147"/>
      <c r="AH37" s="147"/>
      <c r="AI37" s="147"/>
      <c r="AP37" s="70"/>
      <c r="AQ37" s="70"/>
    </row>
    <row r="38" spans="28:51" ht="16.5" customHeight="1" thickBot="1" x14ac:dyDescent="0.35">
      <c r="AB38" s="27"/>
      <c r="AC38" s="28"/>
      <c r="AD38" s="26"/>
      <c r="AE38" s="26"/>
      <c r="AF38" s="26"/>
      <c r="AG38" s="26"/>
      <c r="AH38" s="28"/>
      <c r="AI38" s="27"/>
      <c r="AP38" s="70"/>
      <c r="AQ38" s="70"/>
    </row>
    <row r="39" spans="28:51" ht="35.1" hidden="1" customHeight="1" thickTop="1" x14ac:dyDescent="0.25">
      <c r="AB39" s="27"/>
      <c r="AC39" s="28"/>
      <c r="AD39" s="124">
        <f>Réglages!G8</f>
        <v>0</v>
      </c>
      <c r="AE39" s="125"/>
      <c r="AF39" s="128"/>
      <c r="AG39" s="129"/>
      <c r="AH39" s="81" t="s">
        <v>126</v>
      </c>
      <c r="AI39" s="27"/>
      <c r="AP39" s="70"/>
      <c r="AQ39" s="70"/>
      <c r="AR39" s="70"/>
    </row>
    <row r="40" spans="28:51" ht="35.1" customHeight="1" thickTop="1" thickBot="1" x14ac:dyDescent="0.3">
      <c r="AB40" s="27"/>
      <c r="AC40" s="28"/>
      <c r="AD40" s="126" t="str">
        <f>Réglages!G9</f>
        <v>Notre score " fairplay "</v>
      </c>
      <c r="AE40" s="127"/>
      <c r="AF40" s="127" t="str">
        <f>IFERROR(AP43," ")</f>
        <v xml:space="preserve"> </v>
      </c>
      <c r="AG40" s="130"/>
      <c r="AH40" s="28"/>
      <c r="AI40" s="27"/>
      <c r="AP40" s="70"/>
      <c r="AQ40" s="70"/>
      <c r="AR40" s="70"/>
    </row>
    <row r="41" spans="28:51" ht="14.25" customHeight="1" thickTop="1" thickBot="1" x14ac:dyDescent="0.3">
      <c r="AB41" s="27"/>
      <c r="AC41" s="28"/>
      <c r="AD41" s="28"/>
      <c r="AE41" s="28"/>
      <c r="AF41" s="28"/>
      <c r="AG41" s="28"/>
      <c r="AH41" s="28"/>
      <c r="AI41" s="27"/>
    </row>
    <row r="42" spans="28:51" ht="48" customHeight="1" thickBot="1" x14ac:dyDescent="0.3">
      <c r="AB42" s="27"/>
      <c r="AC42" s="139" t="str">
        <f>Réglages!G10</f>
        <v>Nos adversaires remplissent collectivement le tableau ci-dessous !!!</v>
      </c>
      <c r="AD42" s="140"/>
      <c r="AE42" s="140"/>
      <c r="AF42" s="140"/>
      <c r="AG42" s="140"/>
      <c r="AH42" s="141"/>
      <c r="AI42" s="27"/>
      <c r="AR42" s="52" t="s">
        <v>40</v>
      </c>
      <c r="AS42" s="52"/>
      <c r="AT42" t="s">
        <v>42</v>
      </c>
    </row>
    <row r="43" spans="28:51" ht="48" customHeight="1" x14ac:dyDescent="0.25">
      <c r="AB43" s="27"/>
      <c r="AC43" s="136" t="str">
        <f>Réglages!G12</f>
        <v>Noms et prénoms des joueurs de cette équipe</v>
      </c>
      <c r="AD43" s="137"/>
      <c r="AE43" s="137"/>
      <c r="AF43" s="137"/>
      <c r="AG43" s="137" t="str">
        <f>Réglages!G13</f>
        <v>Esprit du jeu, " fairplay "</v>
      </c>
      <c r="AH43" s="138"/>
      <c r="AI43" s="27"/>
      <c r="AM43" t="str">
        <f>RIGHT(AG44,1)</f>
        <v/>
      </c>
      <c r="AN43" t="e">
        <f>VALUE(AM43)</f>
        <v>#VALUE!</v>
      </c>
      <c r="AO43" t="str">
        <f t="shared" ref="AO43:AO46" si="11">IF(ISERROR(AN43)," ",AN43)</f>
        <v xml:space="preserve"> </v>
      </c>
      <c r="AP43" t="e">
        <f>ROUND(AVERAGE(AO43:AO47),1)</f>
        <v>#DIV/0!</v>
      </c>
      <c r="AR43">
        <f>AC44</f>
        <v>0</v>
      </c>
      <c r="AS43" t="e">
        <f>AO43-$AF$39</f>
        <v>#VALUE!</v>
      </c>
      <c r="AT43" t="str">
        <f>AO43</f>
        <v xml:space="preserve"> </v>
      </c>
    </row>
    <row r="44" spans="28:51" ht="35.1" customHeight="1" x14ac:dyDescent="0.25">
      <c r="AB44" s="27"/>
      <c r="AC44" s="131"/>
      <c r="AD44" s="132"/>
      <c r="AE44" s="132"/>
      <c r="AF44" s="133"/>
      <c r="AG44" s="134"/>
      <c r="AH44" s="135"/>
      <c r="AI44" s="27"/>
      <c r="AM44" t="str">
        <f>RIGHT(AG45,1)</f>
        <v/>
      </c>
      <c r="AN44" t="e">
        <f t="shared" ref="AN44:AN46" si="12">VALUE(AM44)</f>
        <v>#VALUE!</v>
      </c>
      <c r="AO44" t="str">
        <f t="shared" si="11"/>
        <v xml:space="preserve"> </v>
      </c>
      <c r="AR44">
        <f>AC45</f>
        <v>0</v>
      </c>
      <c r="AS44" t="e">
        <f t="shared" ref="AS44:AS47" si="13">AO44-$AF$39</f>
        <v>#VALUE!</v>
      </c>
      <c r="AT44" t="str">
        <f t="shared" ref="AT44:AT47" si="14">AO44</f>
        <v xml:space="preserve"> </v>
      </c>
    </row>
    <row r="45" spans="28:51" ht="35.1" customHeight="1" x14ac:dyDescent="0.25">
      <c r="AB45" s="27"/>
      <c r="AC45" s="131"/>
      <c r="AD45" s="132"/>
      <c r="AE45" s="132"/>
      <c r="AF45" s="133"/>
      <c r="AG45" s="134"/>
      <c r="AH45" s="135"/>
      <c r="AI45" s="27"/>
      <c r="AM45" t="str">
        <f>RIGHT(AG46,1)</f>
        <v/>
      </c>
      <c r="AN45" t="e">
        <f t="shared" si="12"/>
        <v>#VALUE!</v>
      </c>
      <c r="AO45" t="str">
        <f t="shared" si="11"/>
        <v xml:space="preserve"> </v>
      </c>
      <c r="AR45">
        <f>AC46</f>
        <v>0</v>
      </c>
      <c r="AS45" t="e">
        <f t="shared" si="13"/>
        <v>#VALUE!</v>
      </c>
      <c r="AT45" t="str">
        <f t="shared" si="14"/>
        <v xml:space="preserve"> </v>
      </c>
    </row>
    <row r="46" spans="28:51" ht="35.1" customHeight="1" x14ac:dyDescent="0.25">
      <c r="AB46" s="27"/>
      <c r="AC46" s="131"/>
      <c r="AD46" s="132"/>
      <c r="AE46" s="132"/>
      <c r="AF46" s="133"/>
      <c r="AG46" s="134"/>
      <c r="AH46" s="135"/>
      <c r="AI46" s="27"/>
      <c r="AM46" t="str">
        <f>RIGHT(AG47,1)</f>
        <v/>
      </c>
      <c r="AN46" t="e">
        <f t="shared" si="12"/>
        <v>#VALUE!</v>
      </c>
      <c r="AO46" t="str">
        <f t="shared" si="11"/>
        <v xml:space="preserve"> </v>
      </c>
      <c r="AR46">
        <f>AC47</f>
        <v>0</v>
      </c>
      <c r="AS46" t="e">
        <f t="shared" si="13"/>
        <v>#VALUE!</v>
      </c>
      <c r="AT46" t="str">
        <f t="shared" si="14"/>
        <v xml:space="preserve"> </v>
      </c>
    </row>
    <row r="47" spans="28:51" ht="35.1" customHeight="1" x14ac:dyDescent="0.25">
      <c r="AB47" s="27"/>
      <c r="AC47" s="131"/>
      <c r="AD47" s="132"/>
      <c r="AE47" s="132"/>
      <c r="AF47" s="133"/>
      <c r="AG47" s="134"/>
      <c r="AH47" s="135"/>
      <c r="AI47" s="27"/>
      <c r="AM47" t="str">
        <f>RIGHT(AG48,1)</f>
        <v/>
      </c>
      <c r="AN47" t="e">
        <f>VALUE(AM47)</f>
        <v>#VALUE!</v>
      </c>
      <c r="AO47" t="str">
        <f>IF(ISERROR(AN47)," ",AN47)</f>
        <v xml:space="preserve"> </v>
      </c>
      <c r="AR47">
        <f>AC48</f>
        <v>0</v>
      </c>
      <c r="AS47" t="e">
        <f t="shared" si="13"/>
        <v>#VALUE!</v>
      </c>
      <c r="AT47" t="str">
        <f t="shared" si="14"/>
        <v xml:space="preserve"> </v>
      </c>
    </row>
    <row r="48" spans="28:51" ht="35.1" customHeight="1" x14ac:dyDescent="0.25">
      <c r="AB48" s="27"/>
      <c r="AC48" s="131"/>
      <c r="AD48" s="132"/>
      <c r="AE48" s="132"/>
      <c r="AF48" s="133"/>
      <c r="AG48" s="134"/>
      <c r="AH48" s="135"/>
      <c r="AI48" s="27"/>
      <c r="AN48" t="e">
        <f>AVERAGE(AN43:AN47)</f>
        <v>#VALUE!</v>
      </c>
      <c r="AO48" t="str">
        <f>IF(ISERROR(AN48)," ",AN48)</f>
        <v xml:space="preserve"> </v>
      </c>
    </row>
    <row r="49" spans="28:35" ht="17.25" customHeight="1" thickBot="1" x14ac:dyDescent="0.3">
      <c r="AB49" s="27"/>
      <c r="AC49" s="28"/>
      <c r="AD49" s="28"/>
      <c r="AE49" s="28"/>
      <c r="AF49" s="28"/>
      <c r="AG49" s="50"/>
      <c r="AH49" s="28"/>
      <c r="AI49" s="27"/>
    </row>
    <row r="50" spans="28:35" ht="39.950000000000003" customHeight="1" thickBot="1" x14ac:dyDescent="0.3">
      <c r="AB50" s="27"/>
      <c r="AC50" s="51" t="str">
        <f>Réglages!C19</f>
        <v>Niveau 4</v>
      </c>
      <c r="AD50" s="142" t="str">
        <f>Réglages!D19</f>
        <v>Ce joueur a fait peuve d'un esprit constructif et positif que ce soit au sein de son équipe ou contre nous. Il fait vivre et respecter les lois du Jeu</v>
      </c>
      <c r="AE50" s="142"/>
      <c r="AF50" s="142"/>
      <c r="AG50" s="142"/>
      <c r="AH50" s="143"/>
      <c r="AI50" s="27"/>
    </row>
    <row r="51" spans="28:35" ht="39.950000000000003" customHeight="1" thickBot="1" x14ac:dyDescent="0.3">
      <c r="AB51" s="27"/>
      <c r="AC51" s="51" t="str">
        <f>Réglages!C20</f>
        <v>Niveau 3</v>
      </c>
      <c r="AD51" s="142" t="str">
        <f>Réglages!D20</f>
        <v>Ce joueur compte systématiquement et sais reconnaitre, appeler une faute de son adversaire direct</v>
      </c>
      <c r="AE51" s="142"/>
      <c r="AF51" s="142"/>
      <c r="AG51" s="142"/>
      <c r="AH51" s="143"/>
      <c r="AI51" s="27"/>
    </row>
    <row r="52" spans="28:35" ht="39.950000000000003" customHeight="1" thickBot="1" x14ac:dyDescent="0.3">
      <c r="AB52" s="27"/>
      <c r="AC52" s="51" t="str">
        <f>Réglages!C21</f>
        <v>Niveau 2</v>
      </c>
      <c r="AD52" s="142" t="str">
        <f>Réglages!D21</f>
        <v>Ce joueur  n’appelle quasiment jamais de faute même évidente ou, ne maîtrise ni ne semble connaitre toutes des lois du Jeu</v>
      </c>
      <c r="AE52" s="142"/>
      <c r="AF52" s="142"/>
      <c r="AG52" s="142"/>
      <c r="AH52" s="143"/>
      <c r="AI52" s="27"/>
    </row>
    <row r="53" spans="28:35" ht="39.950000000000003" customHeight="1" x14ac:dyDescent="0.25">
      <c r="AB53" s="27"/>
      <c r="AC53" s="51" t="str">
        <f>Réglages!C22</f>
        <v>Niveau 1</v>
      </c>
      <c r="AD53" s="142" t="str">
        <f>Réglages!D22</f>
        <v>Ce joueur conteste souvent, ou parle beaucoup, ou commente le jeu et decisions, ou encore ….</v>
      </c>
      <c r="AE53" s="142"/>
      <c r="AF53" s="142"/>
      <c r="AG53" s="142"/>
      <c r="AH53" s="143"/>
      <c r="AI53" s="27"/>
    </row>
    <row r="54" spans="28:35" x14ac:dyDescent="0.3">
      <c r="AB54" s="27"/>
      <c r="AC54" s="26"/>
      <c r="AD54" s="26"/>
      <c r="AE54" s="26"/>
      <c r="AF54" s="26"/>
      <c r="AG54" s="26"/>
      <c r="AH54" s="26"/>
      <c r="AI54" s="27"/>
    </row>
    <row r="55" spans="28:35" x14ac:dyDescent="0.3">
      <c r="AB55" s="27"/>
      <c r="AC55" s="26"/>
      <c r="AD55" s="26"/>
      <c r="AE55" s="26"/>
      <c r="AF55" s="26"/>
      <c r="AG55" s="26"/>
      <c r="AH55" s="26"/>
      <c r="AI55" s="27"/>
    </row>
    <row r="56" spans="28:35" ht="3" customHeight="1" x14ac:dyDescent="0.3">
      <c r="AB56" s="27"/>
      <c r="AC56" s="26"/>
      <c r="AD56" s="26"/>
      <c r="AE56" s="26"/>
      <c r="AF56" s="26"/>
      <c r="AG56" s="26"/>
      <c r="AH56" s="26"/>
      <c r="AI56" s="27"/>
    </row>
    <row r="57" spans="28:35" ht="26.25" x14ac:dyDescent="0.4">
      <c r="AB57" s="27"/>
      <c r="AC57" s="26"/>
      <c r="AD57" s="26"/>
      <c r="AE57" s="123" t="s">
        <v>31</v>
      </c>
      <c r="AF57" s="123"/>
      <c r="AG57" s="26"/>
      <c r="AH57" s="26"/>
      <c r="AI57" s="27"/>
    </row>
    <row r="58" spans="28:35" x14ac:dyDescent="0.3">
      <c r="AB58" s="12"/>
      <c r="AC58" s="13"/>
      <c r="AD58" s="13"/>
      <c r="AE58" s="13"/>
      <c r="AF58" s="13"/>
      <c r="AG58" s="13"/>
      <c r="AH58" s="13"/>
      <c r="AI58" s="12"/>
    </row>
    <row r="59" spans="28:35" hidden="1" x14ac:dyDescent="0.3">
      <c r="AB59" s="12"/>
      <c r="AC59" s="13"/>
      <c r="AD59" s="13"/>
      <c r="AE59" s="13"/>
      <c r="AF59" s="13"/>
      <c r="AG59" s="13"/>
      <c r="AH59" s="13"/>
      <c r="AI59" s="12"/>
    </row>
  </sheetData>
  <sheetProtection sheet="1" objects="1" scenarios="1"/>
  <mergeCells count="35">
    <mergeCell ref="AB2:AI2"/>
    <mergeCell ref="AB13:AI13"/>
    <mergeCell ref="AB37:AI37"/>
    <mergeCell ref="AD3:AE3"/>
    <mergeCell ref="AF3:AG3"/>
    <mergeCell ref="AF6:AH6"/>
    <mergeCell ref="AF7:AH7"/>
    <mergeCell ref="AC10:AH10"/>
    <mergeCell ref="AC11:AH11"/>
    <mergeCell ref="AF5:AH5"/>
    <mergeCell ref="AC5:AE7"/>
    <mergeCell ref="AC33:AD33"/>
    <mergeCell ref="AC34:AD34"/>
    <mergeCell ref="AC46:AF46"/>
    <mergeCell ref="AC47:AF47"/>
    <mergeCell ref="AC48:AF48"/>
    <mergeCell ref="AG45:AH45"/>
    <mergeCell ref="AG46:AH46"/>
    <mergeCell ref="AG47:AH47"/>
    <mergeCell ref="AE57:AF57"/>
    <mergeCell ref="AD39:AE39"/>
    <mergeCell ref="AD40:AE40"/>
    <mergeCell ref="AF39:AG39"/>
    <mergeCell ref="AF40:AG40"/>
    <mergeCell ref="AC44:AF44"/>
    <mergeCell ref="AG44:AH44"/>
    <mergeCell ref="AC43:AF43"/>
    <mergeCell ref="AG43:AH43"/>
    <mergeCell ref="AC42:AH42"/>
    <mergeCell ref="AD53:AH53"/>
    <mergeCell ref="AD52:AH52"/>
    <mergeCell ref="AD51:AH51"/>
    <mergeCell ref="AG48:AH48"/>
    <mergeCell ref="AD50:AH50"/>
    <mergeCell ref="AC45:AF45"/>
  </mergeCells>
  <dataValidations count="6">
    <dataValidation type="list" allowBlank="1" showInputMessage="1" showErrorMessage="1" sqref="AE17:AE27" xr:uid="{2276D196-883D-4BB7-93E3-5944733FD254}">
      <formula1>$AM$2:$AM$3</formula1>
    </dataValidation>
    <dataValidation type="list" allowBlank="1" showInputMessage="1" showErrorMessage="1" promptTitle="Liste dréoulante" prompt="Saisir le nombre de points marqués par l'équipe adverse à l'issue des 12 possessions" sqref="AE34" xr:uid="{CC152FD0-8DD2-4EC7-9C0E-B516BAF8A623}">
      <formula1>$AR$11:$AR$23</formula1>
    </dataValidation>
    <dataValidation type="list" allowBlank="1" showInputMessage="1" showErrorMessage="1" sqref="AF39:AG39" xr:uid="{27F24F62-90BB-403C-9C53-3B4815DA4BE5}">
      <formula1>$AY$2:$AY$33</formula1>
    </dataValidation>
    <dataValidation type="list" allowBlank="1" showInputMessage="1" showErrorMessage="1" promptTitle="Liste déroulante" prompt="Saisir l'équipe obervée" sqref="AC11:AH11" xr:uid="{605C70ED-8486-46B4-953F-3B77381D9595}">
      <formula1>IF($AN$1=2,$AO$2:$AO$6,IF($AN$1=3,$AP$2:$AP$8,$AQ$2:$AQ$11))</formula1>
    </dataValidation>
    <dataValidation type="list" allowBlank="1" showInputMessage="1" showErrorMessage="1" promptTitle="Liste déroulante" prompt="Cocher &quot;Ok&quot; si un joker a été utilisé sur cette possession" sqref="AE16" xr:uid="{CF1C6860-03EA-4F22-A712-0B87C6CE2148}">
      <formula1>$AM$2:$AM$3</formula1>
    </dataValidation>
    <dataValidation type="list" allowBlank="1" showInputMessage="1" showErrorMessage="1" promptTitle="Liste déroulante" prompt="Saisir le nombre de zone(s) franchie(s) et si un point a été marqué" sqref="AG16:AG27" xr:uid="{CA9E29F7-450C-41D7-B240-2BF4F38F67BF}">
      <formula1>IF($AO$24=3,$AP$25:$AP$30,IF($AO$24=4,$AQ$25:$AQ$32,IF($AO$24=5,$AR$25:$AR$34,$AS$25:$AS$36)))</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1" operator="greaterThan" id="{667C961C-39AB-4C80-9290-D84481693A95}">
            <xm:f>Réglages!$G$31</xm:f>
            <x14:dxf>
              <fill>
                <patternFill>
                  <bgColor rgb="FFFF0000"/>
                </patternFill>
              </fill>
            </x14:dxf>
          </x14:cfRule>
          <x14:cfRule type="cellIs" priority="2" operator="equal" id="{4DC8FEC9-C90F-4EBC-A49E-21E5AC203913}">
            <xm:f>Réglages!$G$31</xm:f>
            <x14:dxf>
              <font>
                <color theme="0"/>
              </font>
              <fill>
                <patternFill>
                  <bgColor rgb="FF00B050"/>
                </patternFill>
              </fill>
            </x14:dxf>
          </x14:cfRule>
          <xm:sqref>AE28</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promptTitle="Choisir sa classe" prompt="liste déroulante" xr:uid="{DE483F52-30FD-4FED-9A55-83377683918C}">
          <x14:formula1>
            <xm:f>Parametres!$J$2:$J$11</xm:f>
          </x14:formula1>
          <xm:sqref>AF3:AG3</xm:sqref>
        </x14:dataValidation>
        <x14:dataValidation type="list" allowBlank="1" showInputMessage="1" showErrorMessage="1" xr:uid="{2494097A-0138-434F-93CE-D6720F5E1402}">
          <x14:formula1>
            <xm:f>OFFSET(Parametres!$M$1,1,1,Parametres!$O$2,1)</xm:f>
          </x14:formula1>
          <xm:sqref>AF6:AF7 AC45:AF48</xm:sqref>
        </x14:dataValidation>
        <x14:dataValidation type="list" allowBlank="1" showInputMessage="1" showErrorMessage="1" xr:uid="{262A5128-AE89-470D-AD9F-6AD519AC0757}">
          <x14:formula1>
            <xm:f>Réglages!$C$19:$C$23</xm:f>
          </x14:formula1>
          <xm:sqref>AG45:AH48</xm:sqref>
        </x14:dataValidation>
        <x14:dataValidation type="list" allowBlank="1" showInputMessage="1" showErrorMessage="1" promptTitle="Liste déroulante" prompt="Saisir les observateurs_x000a_" xr:uid="{B2AB0E0D-D6A2-481E-B26A-CC1D67BA0CC4}">
          <x14:formula1>
            <xm:f>OFFSET(Parametres!$M$1,1,1,Parametres!$O$2,1)</xm:f>
          </x14:formula1>
          <xm:sqref>AF5:AH5</xm:sqref>
        </x14:dataValidation>
        <x14:dataValidation type="list" allowBlank="1" showInputMessage="1" showErrorMessage="1" promptTitle="Liste déroulante" prompt="Saisir les noms et prénoms des joueurs de l'équipe observée" xr:uid="{D511EE5D-5098-4D18-86A4-2CED25AF9AF8}">
          <x14:formula1>
            <xm:f>OFFSET(Parametres!$M$1,1,1,Parametres!$O$2,1)</xm:f>
          </x14:formula1>
          <xm:sqref>AC44:AF44</xm:sqref>
        </x14:dataValidation>
        <x14:dataValidation type="list" allowBlank="1" showInputMessage="1" showErrorMessage="1" promptTitle="Liste déroulante" prompt="Positionner chaque joueur sur un des 4 niveaux de fairplay (voir tableau ci-dessous)" xr:uid="{2730F2AB-14DF-41D4-BDAC-6856C215BF76}">
          <x14:formula1>
            <xm:f>Réglages!$C$19:$C$23</xm:f>
          </x14:formula1>
          <xm:sqref>AG44:AH44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224D0-0ED1-47E5-8742-6FD23CABFEEB}">
  <sheetPr>
    <tabColor theme="5" tint="-0.249977111117893"/>
  </sheetPr>
  <dimension ref="A1:J47"/>
  <sheetViews>
    <sheetView showRowColHeaders="0" topLeftCell="B22" workbookViewId="0">
      <selection activeCell="G31" sqref="G31:H31"/>
    </sheetView>
  </sheetViews>
  <sheetFormatPr baseColWidth="10" defaultRowHeight="18.75" x14ac:dyDescent="0.3"/>
  <cols>
    <col min="1" max="1" width="3.140625" style="63" customWidth="1"/>
    <col min="2" max="2" width="1.42578125" style="63" customWidth="1"/>
    <col min="3" max="4" width="25.7109375" style="63" customWidth="1"/>
    <col min="5" max="5" width="26.7109375" style="63" customWidth="1"/>
    <col min="6" max="7" width="25.7109375" style="63" customWidth="1"/>
    <col min="8" max="8" width="27.140625" style="63" customWidth="1"/>
    <col min="9" max="9" width="25.7109375" style="63" customWidth="1"/>
    <col min="10" max="10" width="11.42578125" style="63"/>
  </cols>
  <sheetData>
    <row r="1" spans="1:10" ht="36.75" thickBot="1" x14ac:dyDescent="0.3">
      <c r="A1" s="183" t="s">
        <v>76</v>
      </c>
      <c r="B1" s="184"/>
      <c r="C1" s="184"/>
      <c r="D1" s="184"/>
      <c r="E1" s="184"/>
      <c r="F1" s="184"/>
      <c r="G1" s="184"/>
      <c r="H1" s="184"/>
      <c r="I1" s="184"/>
      <c r="J1" s="185"/>
    </row>
    <row r="2" spans="1:10" ht="26.25" x14ac:dyDescent="0.4">
      <c r="A2" s="186" t="s">
        <v>77</v>
      </c>
      <c r="B2" s="186"/>
      <c r="C2" s="186"/>
      <c r="D2" s="186"/>
      <c r="E2" s="186"/>
      <c r="F2" s="186"/>
      <c r="G2" s="186"/>
      <c r="H2" s="186"/>
      <c r="I2" s="186"/>
      <c r="J2" s="186"/>
    </row>
    <row r="3" spans="1:10" ht="19.5" thickBot="1" x14ac:dyDescent="0.35">
      <c r="A3" s="26"/>
      <c r="B3" s="26"/>
      <c r="C3" s="26"/>
      <c r="D3" s="26"/>
      <c r="E3" s="26"/>
      <c r="F3" s="26"/>
      <c r="G3" s="26"/>
      <c r="H3" s="26"/>
      <c r="I3" s="26"/>
      <c r="J3" s="26"/>
    </row>
    <row r="4" spans="1:10" ht="29.25" thickBot="1" x14ac:dyDescent="0.35">
      <c r="A4" s="54"/>
      <c r="B4" s="54"/>
      <c r="C4" s="55" t="s">
        <v>78</v>
      </c>
      <c r="D4" s="187" t="s">
        <v>79</v>
      </c>
      <c r="E4" s="188"/>
      <c r="F4" s="188"/>
      <c r="G4" s="188"/>
      <c r="H4" s="189"/>
      <c r="I4" s="26"/>
      <c r="J4" s="26"/>
    </row>
    <row r="5" spans="1:10" x14ac:dyDescent="0.3">
      <c r="A5" s="56"/>
      <c r="B5" s="57"/>
      <c r="C5" s="26"/>
      <c r="D5" s="26"/>
      <c r="E5" s="26"/>
      <c r="F5" s="26"/>
      <c r="G5" s="26"/>
      <c r="H5" s="57"/>
      <c r="I5" s="57"/>
      <c r="J5" s="56"/>
    </row>
    <row r="6" spans="1:10" ht="18.75" customHeight="1" x14ac:dyDescent="0.25">
      <c r="A6" s="58"/>
      <c r="B6" s="59"/>
      <c r="C6" s="182" t="s">
        <v>36</v>
      </c>
      <c r="D6" s="182"/>
      <c r="E6" s="182" t="s">
        <v>29</v>
      </c>
      <c r="F6" s="182"/>
      <c r="G6" s="182" t="s">
        <v>132</v>
      </c>
      <c r="H6" s="182"/>
      <c r="I6" s="59"/>
      <c r="J6" s="58"/>
    </row>
    <row r="7" spans="1:10" ht="18.75" customHeight="1" x14ac:dyDescent="0.25">
      <c r="A7" s="58"/>
      <c r="B7" s="59"/>
      <c r="C7" s="182" t="s">
        <v>133</v>
      </c>
      <c r="D7" s="182"/>
      <c r="E7" s="182" t="s">
        <v>134</v>
      </c>
      <c r="F7" s="182"/>
      <c r="G7" s="182" t="s">
        <v>26</v>
      </c>
      <c r="H7" s="182"/>
      <c r="I7" s="59"/>
      <c r="J7" s="58"/>
    </row>
    <row r="8" spans="1:10" ht="18.75" customHeight="1" x14ac:dyDescent="0.25">
      <c r="A8" s="58"/>
      <c r="B8" s="59"/>
      <c r="C8" s="182" t="s">
        <v>30</v>
      </c>
      <c r="D8" s="182"/>
      <c r="E8" s="182" t="s">
        <v>135</v>
      </c>
      <c r="F8" s="182"/>
      <c r="G8" s="190"/>
      <c r="H8" s="190"/>
      <c r="I8" s="59"/>
      <c r="J8" s="58"/>
    </row>
    <row r="9" spans="1:10" ht="18.75" customHeight="1" x14ac:dyDescent="0.25">
      <c r="A9" s="58"/>
      <c r="B9" s="59"/>
      <c r="C9" s="171" t="s">
        <v>34</v>
      </c>
      <c r="D9" s="172"/>
      <c r="E9" s="182" t="s">
        <v>136</v>
      </c>
      <c r="F9" s="182"/>
      <c r="G9" s="182" t="s">
        <v>130</v>
      </c>
      <c r="H9" s="182"/>
      <c r="I9" s="59"/>
      <c r="J9" s="58"/>
    </row>
    <row r="10" spans="1:10" ht="18.75" customHeight="1" x14ac:dyDescent="0.25">
      <c r="A10" s="58"/>
      <c r="B10" s="59"/>
      <c r="C10" s="173"/>
      <c r="D10" s="174"/>
      <c r="E10" s="182"/>
      <c r="F10" s="182"/>
      <c r="G10" s="171" t="s">
        <v>127</v>
      </c>
      <c r="H10" s="172"/>
      <c r="I10" s="59"/>
      <c r="J10" s="58"/>
    </row>
    <row r="11" spans="1:10" ht="18.75" customHeight="1" x14ac:dyDescent="0.25">
      <c r="A11" s="59"/>
      <c r="B11" s="59"/>
      <c r="C11" s="181" t="s">
        <v>22</v>
      </c>
      <c r="D11" s="181"/>
      <c r="E11" s="182" t="s">
        <v>131</v>
      </c>
      <c r="F11" s="182"/>
      <c r="G11" s="173"/>
      <c r="H11" s="174"/>
      <c r="I11" s="59"/>
      <c r="J11" s="58"/>
    </row>
    <row r="12" spans="1:10" ht="18.75" customHeight="1" x14ac:dyDescent="0.3">
      <c r="A12" s="59"/>
      <c r="B12" s="59"/>
      <c r="C12" s="182" t="s">
        <v>16</v>
      </c>
      <c r="D12" s="182"/>
      <c r="E12" s="182" t="s">
        <v>137</v>
      </c>
      <c r="F12" s="182"/>
      <c r="G12" s="177" t="s">
        <v>128</v>
      </c>
      <c r="H12" s="178"/>
      <c r="I12" s="59"/>
      <c r="J12" s="59"/>
    </row>
    <row r="13" spans="1:10" ht="18.75" customHeight="1" x14ac:dyDescent="0.3">
      <c r="A13" s="57"/>
      <c r="B13" s="57"/>
      <c r="C13" s="194" t="s">
        <v>15</v>
      </c>
      <c r="D13" s="195"/>
      <c r="E13" s="182"/>
      <c r="F13" s="182"/>
      <c r="G13" s="191" t="s">
        <v>129</v>
      </c>
      <c r="H13" s="191"/>
      <c r="I13" s="57"/>
      <c r="J13" s="57"/>
    </row>
    <row r="14" spans="1:10" x14ac:dyDescent="0.3">
      <c r="A14" s="57"/>
      <c r="B14" s="57"/>
      <c r="C14" s="57"/>
      <c r="D14" s="57"/>
      <c r="E14" s="56"/>
      <c r="F14" s="56"/>
      <c r="G14" s="58"/>
      <c r="H14" s="57"/>
      <c r="I14" s="57"/>
      <c r="J14" s="57"/>
    </row>
    <row r="15" spans="1:10" ht="19.5" thickBot="1" x14ac:dyDescent="0.35">
      <c r="A15" s="57"/>
      <c r="B15" s="57"/>
      <c r="C15" s="57"/>
      <c r="D15" s="57"/>
      <c r="E15" s="56"/>
      <c r="F15" s="56"/>
      <c r="G15" s="58"/>
      <c r="H15" s="57"/>
      <c r="I15" s="57"/>
      <c r="J15" s="57"/>
    </row>
    <row r="16" spans="1:10" ht="29.25" customHeight="1" thickBot="1" x14ac:dyDescent="0.35">
      <c r="A16" s="26"/>
      <c r="B16" s="26"/>
      <c r="C16" s="60" t="s">
        <v>80</v>
      </c>
      <c r="D16" s="192" t="s">
        <v>123</v>
      </c>
      <c r="E16" s="192"/>
      <c r="F16" s="192"/>
      <c r="G16" s="192"/>
      <c r="H16" s="192"/>
      <c r="I16" s="80"/>
      <c r="J16" s="26"/>
    </row>
    <row r="17" spans="1:10" x14ac:dyDescent="0.3">
      <c r="A17" s="61"/>
      <c r="B17" s="61"/>
      <c r="C17" s="61"/>
      <c r="D17" s="61"/>
      <c r="E17" s="61"/>
      <c r="F17" s="61"/>
      <c r="G17" s="61"/>
      <c r="H17" s="61"/>
      <c r="I17" s="61"/>
      <c r="J17" s="26"/>
    </row>
    <row r="18" spans="1:10" ht="30" customHeight="1" x14ac:dyDescent="0.3">
      <c r="A18" s="61"/>
      <c r="B18" s="61"/>
      <c r="C18" s="179" t="s">
        <v>1</v>
      </c>
      <c r="D18" s="179"/>
      <c r="E18" s="179"/>
      <c r="F18" s="179"/>
      <c r="G18" s="179"/>
      <c r="H18" s="179"/>
      <c r="I18" s="61"/>
      <c r="J18" s="26"/>
    </row>
    <row r="19" spans="1:10" s="68" customFormat="1" ht="39.950000000000003" customHeight="1" x14ac:dyDescent="0.3">
      <c r="A19" s="69"/>
      <c r="B19" s="69"/>
      <c r="C19" s="77" t="s">
        <v>2</v>
      </c>
      <c r="D19" s="180" t="s">
        <v>117</v>
      </c>
      <c r="E19" s="180"/>
      <c r="F19" s="180"/>
      <c r="G19" s="180"/>
      <c r="H19" s="180"/>
      <c r="I19" s="69"/>
      <c r="J19" s="69"/>
    </row>
    <row r="20" spans="1:10" s="68" customFormat="1" ht="39.950000000000003" customHeight="1" x14ac:dyDescent="0.3">
      <c r="A20" s="69"/>
      <c r="B20" s="69"/>
      <c r="C20" s="77" t="s">
        <v>3</v>
      </c>
      <c r="D20" s="180" t="s">
        <v>116</v>
      </c>
      <c r="E20" s="180"/>
      <c r="F20" s="180"/>
      <c r="G20" s="180"/>
      <c r="H20" s="180"/>
      <c r="I20" s="69"/>
      <c r="J20" s="69"/>
    </row>
    <row r="21" spans="1:10" s="68" customFormat="1" ht="39.950000000000003" customHeight="1" x14ac:dyDescent="0.3">
      <c r="A21" s="69"/>
      <c r="B21" s="69"/>
      <c r="C21" s="77" t="s">
        <v>4</v>
      </c>
      <c r="D21" s="180" t="s">
        <v>118</v>
      </c>
      <c r="E21" s="180"/>
      <c r="F21" s="180"/>
      <c r="G21" s="180"/>
      <c r="H21" s="180"/>
      <c r="I21" s="69"/>
      <c r="J21" s="69"/>
    </row>
    <row r="22" spans="1:10" s="68" customFormat="1" ht="39.950000000000003" customHeight="1" x14ac:dyDescent="0.3">
      <c r="A22" s="69"/>
      <c r="B22" s="69"/>
      <c r="C22" s="77" t="s">
        <v>5</v>
      </c>
      <c r="D22" s="180" t="s">
        <v>103</v>
      </c>
      <c r="E22" s="180"/>
      <c r="F22" s="180"/>
      <c r="G22" s="180"/>
      <c r="H22" s="180"/>
      <c r="I22" s="69"/>
      <c r="J22" s="69"/>
    </row>
    <row r="23" spans="1:10" x14ac:dyDescent="0.3">
      <c r="A23" s="61"/>
      <c r="B23" s="61"/>
      <c r="C23" s="61"/>
      <c r="D23" s="61"/>
      <c r="E23" s="61"/>
      <c r="F23" s="61"/>
      <c r="G23" s="61"/>
      <c r="H23" s="61"/>
      <c r="I23" s="61"/>
      <c r="J23" s="26"/>
    </row>
    <row r="24" spans="1:10" x14ac:dyDescent="0.3">
      <c r="A24" s="61"/>
      <c r="B24" s="61"/>
      <c r="C24" s="61"/>
      <c r="D24" s="61"/>
      <c r="E24" s="61"/>
      <c r="F24" s="61"/>
      <c r="G24" s="61"/>
      <c r="H24" s="61"/>
      <c r="I24" s="61"/>
      <c r="J24" s="26"/>
    </row>
    <row r="25" spans="1:10" ht="39.950000000000003" customHeight="1" x14ac:dyDescent="0.3">
      <c r="A25" s="61"/>
      <c r="B25" s="61"/>
      <c r="C25" s="78" t="s">
        <v>108</v>
      </c>
      <c r="D25" s="72"/>
      <c r="E25" s="78" t="s">
        <v>104</v>
      </c>
      <c r="F25" s="61"/>
      <c r="G25" s="79" t="str">
        <f>G6</f>
        <v xml:space="preserve">Score  match &gt;&gt;  </v>
      </c>
      <c r="H25" s="79" t="s">
        <v>107</v>
      </c>
      <c r="I25" s="61"/>
      <c r="J25" s="26"/>
    </row>
    <row r="26" spans="1:10" x14ac:dyDescent="0.3">
      <c r="A26" s="61"/>
      <c r="B26" s="61"/>
      <c r="C26" s="74">
        <v>3</v>
      </c>
      <c r="D26" s="72">
        <v>3</v>
      </c>
      <c r="E26" s="62">
        <v>5</v>
      </c>
      <c r="F26" s="61"/>
      <c r="G26" s="62" t="s">
        <v>32</v>
      </c>
      <c r="H26" s="62">
        <v>3</v>
      </c>
      <c r="I26" s="61"/>
      <c r="J26" s="26"/>
    </row>
    <row r="27" spans="1:10" ht="26.25" customHeight="1" x14ac:dyDescent="0.3">
      <c r="A27" s="61"/>
      <c r="B27" s="61"/>
      <c r="C27" s="71"/>
      <c r="D27" s="72">
        <v>4</v>
      </c>
      <c r="E27" s="61"/>
      <c r="F27" s="61"/>
      <c r="G27" s="62" t="s">
        <v>105</v>
      </c>
      <c r="H27" s="62">
        <v>2</v>
      </c>
      <c r="I27" s="61"/>
      <c r="J27" s="26"/>
    </row>
    <row r="28" spans="1:10" ht="21" customHeight="1" x14ac:dyDescent="0.3">
      <c r="A28" s="61"/>
      <c r="B28" s="61"/>
      <c r="C28" s="175" t="s">
        <v>120</v>
      </c>
      <c r="D28" s="72">
        <v>5</v>
      </c>
      <c r="E28" s="176" t="s">
        <v>124</v>
      </c>
      <c r="F28" s="61"/>
      <c r="G28" s="62" t="s">
        <v>106</v>
      </c>
      <c r="H28" s="62">
        <v>1</v>
      </c>
      <c r="I28" s="61"/>
      <c r="J28" s="26"/>
    </row>
    <row r="29" spans="1:10" x14ac:dyDescent="0.3">
      <c r="A29" s="61"/>
      <c r="B29" s="61"/>
      <c r="C29" s="175"/>
      <c r="D29" s="72">
        <v>6</v>
      </c>
      <c r="E29" s="176"/>
      <c r="F29" s="61"/>
      <c r="G29" s="61"/>
      <c r="H29" s="26"/>
      <c r="I29" s="61"/>
      <c r="J29" s="26"/>
    </row>
    <row r="30" spans="1:10" ht="24" customHeight="1" x14ac:dyDescent="0.3">
      <c r="A30" s="61"/>
      <c r="B30" s="61"/>
      <c r="C30" s="175"/>
      <c r="D30" s="61"/>
      <c r="E30" s="176"/>
      <c r="F30" s="61"/>
      <c r="G30" s="193" t="s">
        <v>125</v>
      </c>
      <c r="H30" s="193"/>
      <c r="I30" s="61"/>
      <c r="J30" s="26"/>
    </row>
    <row r="31" spans="1:10" x14ac:dyDescent="0.3">
      <c r="A31" s="72"/>
      <c r="B31" s="61"/>
      <c r="C31" s="76" t="s">
        <v>122</v>
      </c>
      <c r="D31" s="61"/>
      <c r="E31" s="83">
        <v>3</v>
      </c>
      <c r="F31" s="72">
        <v>2</v>
      </c>
      <c r="G31" s="191">
        <v>3</v>
      </c>
      <c r="H31" s="191"/>
      <c r="I31" s="72">
        <v>0</v>
      </c>
      <c r="J31" s="26"/>
    </row>
    <row r="32" spans="1:10" x14ac:dyDescent="0.3">
      <c r="A32" s="72"/>
      <c r="B32" s="61"/>
      <c r="C32" s="76" t="s">
        <v>121</v>
      </c>
      <c r="D32" s="61"/>
      <c r="E32" s="61"/>
      <c r="F32" s="72">
        <v>3</v>
      </c>
      <c r="G32" s="61"/>
      <c r="H32" s="26"/>
      <c r="I32" s="72">
        <v>1</v>
      </c>
      <c r="J32" s="26"/>
    </row>
    <row r="33" spans="1:10" x14ac:dyDescent="0.3">
      <c r="A33" s="61"/>
      <c r="B33" s="61"/>
      <c r="C33" s="71"/>
      <c r="D33" s="61"/>
      <c r="E33" s="61"/>
      <c r="F33" s="72">
        <v>4</v>
      </c>
      <c r="G33" s="61"/>
      <c r="H33" s="26"/>
      <c r="I33" s="72">
        <v>2</v>
      </c>
      <c r="J33" s="26"/>
    </row>
    <row r="34" spans="1:10" x14ac:dyDescent="0.3">
      <c r="A34" s="61"/>
      <c r="B34" s="61"/>
      <c r="C34" s="71"/>
      <c r="D34" s="61"/>
      <c r="E34" s="61"/>
      <c r="F34" s="61"/>
      <c r="G34" s="61"/>
      <c r="H34" s="26"/>
      <c r="I34" s="72">
        <v>3</v>
      </c>
      <c r="J34" s="26"/>
    </row>
    <row r="35" spans="1:10" x14ac:dyDescent="0.3">
      <c r="A35" s="61"/>
      <c r="B35" s="61"/>
      <c r="C35" s="71"/>
      <c r="D35" s="61"/>
      <c r="E35" s="61"/>
      <c r="F35" s="61"/>
      <c r="G35" s="61"/>
      <c r="H35" s="26"/>
      <c r="I35" s="72">
        <v>4</v>
      </c>
      <c r="J35" s="26"/>
    </row>
    <row r="36" spans="1:10" x14ac:dyDescent="0.3">
      <c r="A36" s="61"/>
      <c r="B36" s="61"/>
      <c r="C36" s="71"/>
      <c r="D36" s="61"/>
      <c r="E36" s="61"/>
      <c r="F36" s="61"/>
      <c r="G36" s="61"/>
      <c r="H36" s="26"/>
      <c r="I36" s="72">
        <v>5</v>
      </c>
      <c r="J36" s="26"/>
    </row>
    <row r="37" spans="1:10" x14ac:dyDescent="0.3">
      <c r="A37" s="61"/>
      <c r="B37" s="61"/>
      <c r="C37" s="71"/>
      <c r="D37" s="61"/>
      <c r="E37" s="61"/>
      <c r="F37" s="61"/>
      <c r="G37" s="61"/>
      <c r="H37" s="26"/>
      <c r="I37" s="72">
        <v>6</v>
      </c>
      <c r="J37" s="26"/>
    </row>
    <row r="38" spans="1:10" x14ac:dyDescent="0.3">
      <c r="A38" s="61"/>
      <c r="B38" s="61"/>
      <c r="C38" s="71"/>
      <c r="D38" s="61"/>
      <c r="E38" s="61"/>
      <c r="F38" s="61"/>
      <c r="G38" s="61"/>
      <c r="H38" s="26"/>
      <c r="I38" s="72">
        <v>7</v>
      </c>
      <c r="J38" s="26"/>
    </row>
    <row r="39" spans="1:10" x14ac:dyDescent="0.3">
      <c r="A39" s="61"/>
      <c r="B39" s="61"/>
      <c r="C39" s="61"/>
      <c r="D39" s="61"/>
      <c r="E39" s="61"/>
      <c r="F39" s="61"/>
      <c r="G39" s="61"/>
      <c r="H39" s="61"/>
      <c r="I39" s="72">
        <v>8</v>
      </c>
      <c r="J39" s="26"/>
    </row>
    <row r="40" spans="1:10" x14ac:dyDescent="0.3">
      <c r="A40" s="26"/>
      <c r="B40" s="26"/>
      <c r="C40" s="26"/>
      <c r="D40" s="26"/>
      <c r="E40" s="26"/>
      <c r="F40" s="26"/>
      <c r="G40" s="26"/>
      <c r="H40" s="26"/>
      <c r="I40" s="87">
        <v>9</v>
      </c>
      <c r="J40" s="26"/>
    </row>
    <row r="41" spans="1:10" x14ac:dyDescent="0.3">
      <c r="A41" s="26"/>
      <c r="B41" s="26"/>
      <c r="C41" s="26"/>
      <c r="D41" s="26"/>
      <c r="E41" s="26"/>
      <c r="F41" s="26"/>
      <c r="G41" s="26"/>
      <c r="H41" s="26"/>
      <c r="I41" s="87">
        <v>10</v>
      </c>
      <c r="J41" s="26"/>
    </row>
    <row r="42" spans="1:10" x14ac:dyDescent="0.3">
      <c r="A42" s="26"/>
      <c r="B42" s="26"/>
      <c r="C42" s="26"/>
      <c r="D42" s="26"/>
      <c r="E42" s="26"/>
      <c r="F42" s="26"/>
      <c r="G42" s="26"/>
      <c r="H42" s="26"/>
      <c r="I42" s="87">
        <v>11</v>
      </c>
      <c r="J42" s="26"/>
    </row>
    <row r="43" spans="1:10" x14ac:dyDescent="0.3">
      <c r="A43" s="26"/>
      <c r="B43" s="26"/>
      <c r="C43" s="26"/>
      <c r="D43" s="26"/>
      <c r="E43" s="26"/>
      <c r="F43" s="26"/>
      <c r="G43" s="26"/>
      <c r="H43" s="26"/>
      <c r="I43" s="87">
        <v>12</v>
      </c>
      <c r="J43" s="26"/>
    </row>
    <row r="44" spans="1:10" x14ac:dyDescent="0.3">
      <c r="A44" s="26"/>
      <c r="B44" s="26"/>
      <c r="C44" s="26"/>
      <c r="D44" s="26"/>
      <c r="E44" s="26"/>
      <c r="F44" s="26"/>
      <c r="G44" s="26"/>
      <c r="H44" s="26"/>
      <c r="I44" s="26"/>
      <c r="J44" s="26"/>
    </row>
    <row r="45" spans="1:10" x14ac:dyDescent="0.3">
      <c r="A45" s="26"/>
      <c r="B45" s="26"/>
      <c r="C45" s="26"/>
      <c r="D45" s="26"/>
      <c r="E45" s="26"/>
      <c r="F45" s="26"/>
      <c r="G45" s="26"/>
      <c r="H45" s="26"/>
      <c r="I45" s="26"/>
      <c r="J45" s="26"/>
    </row>
    <row r="46" spans="1:10" x14ac:dyDescent="0.3">
      <c r="A46" s="26"/>
      <c r="B46" s="26"/>
      <c r="C46" s="26"/>
      <c r="D46" s="26"/>
      <c r="E46" s="26"/>
      <c r="F46" s="26"/>
      <c r="G46" s="26"/>
      <c r="H46" s="26"/>
      <c r="I46" s="26"/>
      <c r="J46" s="26"/>
    </row>
    <row r="47" spans="1:10" x14ac:dyDescent="0.3">
      <c r="A47" s="26"/>
      <c r="B47" s="26"/>
      <c r="C47" s="26"/>
      <c r="D47" s="26"/>
      <c r="E47" s="26"/>
      <c r="F47" s="26"/>
      <c r="G47" s="26"/>
      <c r="H47" s="26"/>
      <c r="I47" s="26"/>
      <c r="J47" s="26"/>
    </row>
  </sheetData>
  <sheetProtection sheet="1" objects="1" scenarios="1"/>
  <mergeCells count="33">
    <mergeCell ref="G7:H7"/>
    <mergeCell ref="G8:H8"/>
    <mergeCell ref="G13:H13"/>
    <mergeCell ref="D16:H16"/>
    <mergeCell ref="G31:H31"/>
    <mergeCell ref="G30:H30"/>
    <mergeCell ref="C7:D7"/>
    <mergeCell ref="E7:F7"/>
    <mergeCell ref="C8:D8"/>
    <mergeCell ref="E8:F8"/>
    <mergeCell ref="E12:F13"/>
    <mergeCell ref="C13:D13"/>
    <mergeCell ref="G9:H9"/>
    <mergeCell ref="C12:D12"/>
    <mergeCell ref="E11:F11"/>
    <mergeCell ref="E9:F10"/>
    <mergeCell ref="E6:F6"/>
    <mergeCell ref="A1:J1"/>
    <mergeCell ref="A2:J2"/>
    <mergeCell ref="D4:H4"/>
    <mergeCell ref="C6:D6"/>
    <mergeCell ref="G6:H6"/>
    <mergeCell ref="C9:D10"/>
    <mergeCell ref="C28:C30"/>
    <mergeCell ref="E28:E30"/>
    <mergeCell ref="G10:H11"/>
    <mergeCell ref="G12:H12"/>
    <mergeCell ref="C18:H18"/>
    <mergeCell ref="D22:H22"/>
    <mergeCell ref="D21:H21"/>
    <mergeCell ref="D20:H20"/>
    <mergeCell ref="D19:H19"/>
    <mergeCell ref="C11:D11"/>
  </mergeCells>
  <dataValidations count="3">
    <dataValidation type="list" allowBlank="1" showInputMessage="1" showErrorMessage="1" sqref="E31" xr:uid="{2ABDA270-E6FE-4A4D-9AE8-AFA07A91658B}">
      <formula1>$F$31:$F$33</formula1>
    </dataValidation>
    <dataValidation type="list" allowBlank="1" showInputMessage="1" showErrorMessage="1" sqref="C26" xr:uid="{4860129B-7725-4E96-ACB0-648C9E160C09}">
      <formula1>$D$25:$D$29</formula1>
    </dataValidation>
    <dataValidation type="list" allowBlank="1" showInputMessage="1" showErrorMessage="1" sqref="G31:H31" xr:uid="{3607EA65-172E-472C-B260-A9413395FDFD}">
      <formula1>$I$31:$I$43</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1358D-A33A-48A2-9612-44853039A9BF}">
  <sheetPr>
    <tabColor theme="9" tint="-0.249977111117893"/>
  </sheetPr>
  <dimension ref="A1:L165"/>
  <sheetViews>
    <sheetView showGridLines="0" showRowColHeaders="0" workbookViewId="0">
      <selection activeCell="A166" sqref="A166:XFD1048576"/>
    </sheetView>
  </sheetViews>
  <sheetFormatPr baseColWidth="10" defaultColWidth="0" defaultRowHeight="15" zeroHeight="1" x14ac:dyDescent="0.25"/>
  <cols>
    <col min="1" max="9" width="11.42578125" customWidth="1"/>
    <col min="10" max="10" width="37.140625" customWidth="1"/>
    <col min="11" max="12" width="11.42578125" customWidth="1"/>
    <col min="13" max="16384" width="11.42578125" hidden="1"/>
  </cols>
  <sheetData>
    <row r="1" spans="2:11" x14ac:dyDescent="0.25"/>
    <row r="2" spans="2:11" ht="66" customHeight="1" x14ac:dyDescent="0.25">
      <c r="B2" s="64" t="s">
        <v>81</v>
      </c>
      <c r="C2" s="200" t="s">
        <v>82</v>
      </c>
      <c r="D2" s="201"/>
      <c r="E2" s="201"/>
      <c r="F2" s="201"/>
      <c r="G2" s="201"/>
      <c r="H2" s="201"/>
      <c r="I2" s="201"/>
      <c r="J2" s="202"/>
      <c r="K2" s="65"/>
    </row>
    <row r="3" spans="2:11" ht="24.95" customHeight="1" x14ac:dyDescent="0.25">
      <c r="B3" s="66" t="s">
        <v>83</v>
      </c>
      <c r="C3" s="203" t="s">
        <v>84</v>
      </c>
      <c r="D3" s="203"/>
      <c r="E3" s="203"/>
      <c r="F3" s="203"/>
      <c r="G3" s="203"/>
      <c r="H3" s="203"/>
      <c r="I3" s="203"/>
      <c r="J3" s="203"/>
      <c r="K3" s="204" t="s">
        <v>85</v>
      </c>
    </row>
    <row r="4" spans="2:11" ht="24.95" customHeight="1" x14ac:dyDescent="0.25">
      <c r="B4" s="66" t="s">
        <v>86</v>
      </c>
      <c r="C4" s="203" t="s">
        <v>87</v>
      </c>
      <c r="D4" s="203"/>
      <c r="E4" s="203"/>
      <c r="F4" s="203"/>
      <c r="G4" s="203"/>
      <c r="H4" s="203"/>
      <c r="I4" s="203"/>
      <c r="J4" s="203"/>
      <c r="K4" s="205"/>
    </row>
    <row r="5" spans="2:11" ht="24.95" customHeight="1" x14ac:dyDescent="0.25">
      <c r="B5" s="66" t="s">
        <v>88</v>
      </c>
      <c r="C5" s="203" t="s">
        <v>89</v>
      </c>
      <c r="D5" s="203"/>
      <c r="E5" s="203"/>
      <c r="F5" s="203"/>
      <c r="G5" s="203"/>
      <c r="H5" s="203"/>
      <c r="I5" s="203"/>
      <c r="J5" s="203"/>
      <c r="K5" s="205"/>
    </row>
    <row r="6" spans="2:11" ht="24.95" customHeight="1" x14ac:dyDescent="0.25">
      <c r="B6" s="66" t="s">
        <v>90</v>
      </c>
      <c r="C6" s="203" t="s">
        <v>91</v>
      </c>
      <c r="D6" s="203"/>
      <c r="E6" s="203"/>
      <c r="F6" s="203"/>
      <c r="G6" s="203"/>
      <c r="H6" s="203"/>
      <c r="I6" s="203"/>
      <c r="J6" s="203"/>
      <c r="K6" s="205"/>
    </row>
    <row r="7" spans="2:11" ht="50.1" customHeight="1" x14ac:dyDescent="0.25">
      <c r="B7" s="67" t="s">
        <v>92</v>
      </c>
      <c r="C7" s="196" t="s">
        <v>93</v>
      </c>
      <c r="D7" s="196"/>
      <c r="E7" s="196"/>
      <c r="F7" s="196"/>
      <c r="G7" s="196"/>
      <c r="H7" s="196"/>
      <c r="I7" s="196"/>
      <c r="J7" s="196"/>
      <c r="K7" s="197" t="s">
        <v>94</v>
      </c>
    </row>
    <row r="8" spans="2:11" ht="24.95" customHeight="1" x14ac:dyDescent="0.25">
      <c r="B8" s="67" t="s">
        <v>95</v>
      </c>
      <c r="C8" s="196" t="s">
        <v>96</v>
      </c>
      <c r="D8" s="196"/>
      <c r="E8" s="196"/>
      <c r="F8" s="196"/>
      <c r="G8" s="196"/>
      <c r="H8" s="196"/>
      <c r="I8" s="196"/>
      <c r="J8" s="196"/>
      <c r="K8" s="198"/>
    </row>
    <row r="9" spans="2:11" x14ac:dyDescent="0.25"/>
    <row r="10" spans="2:11" ht="23.25" x14ac:dyDescent="0.35">
      <c r="B10" s="199" t="s">
        <v>97</v>
      </c>
      <c r="C10" s="199"/>
      <c r="D10" s="199"/>
      <c r="E10" s="199"/>
      <c r="F10" s="199"/>
      <c r="G10" s="199"/>
      <c r="H10" s="199"/>
      <c r="I10" s="199"/>
      <c r="J10" s="199"/>
      <c r="K10" s="199"/>
    </row>
    <row r="11" spans="2:11" x14ac:dyDescent="0.25"/>
    <row r="12" spans="2:11" hidden="1" x14ac:dyDescent="0.25"/>
    <row r="13" spans="2:11" hidden="1" x14ac:dyDescent="0.25"/>
    <row r="14" spans="2:11" hidden="1" x14ac:dyDescent="0.25"/>
    <row r="15" spans="2:11" hidden="1" x14ac:dyDescent="0.25"/>
    <row r="16" spans="2:11" hidden="1" x14ac:dyDescent="0.25"/>
    <row r="17" hidden="1" x14ac:dyDescent="0.25"/>
    <row r="18" hidden="1" x14ac:dyDescent="0.25"/>
    <row r="19" hidden="1" x14ac:dyDescent="0.25"/>
    <row r="20" hidden="1" x14ac:dyDescent="0.25"/>
    <row r="21" hidden="1" x14ac:dyDescent="0.25"/>
    <row r="22" hidden="1" x14ac:dyDescent="0.25"/>
    <row r="23" hidden="1" x14ac:dyDescent="0.25"/>
    <row r="24" hidden="1" x14ac:dyDescent="0.25"/>
    <row r="25" hidden="1" x14ac:dyDescent="0.25"/>
    <row r="26" hidden="1" x14ac:dyDescent="0.25"/>
    <row r="27" hidden="1" x14ac:dyDescent="0.25"/>
    <row r="28" hidden="1" x14ac:dyDescent="0.25"/>
    <row r="29" hidden="1" x14ac:dyDescent="0.25"/>
    <row r="30" hidden="1" x14ac:dyDescent="0.25"/>
    <row r="31" hidden="1" x14ac:dyDescent="0.25"/>
    <row r="32" hidden="1" x14ac:dyDescent="0.25"/>
    <row r="33" hidden="1" x14ac:dyDescent="0.25"/>
    <row r="34" hidden="1" x14ac:dyDescent="0.25"/>
    <row r="35" hidden="1"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row r="46" hidden="1" x14ac:dyDescent="0.25"/>
    <row r="47" hidden="1" x14ac:dyDescent="0.25"/>
    <row r="48"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sheetData>
  <mergeCells count="10">
    <mergeCell ref="C7:J7"/>
    <mergeCell ref="K7:K8"/>
    <mergeCell ref="C8:J8"/>
    <mergeCell ref="B10:K10"/>
    <mergeCell ref="C2:J2"/>
    <mergeCell ref="C3:J3"/>
    <mergeCell ref="K3:K6"/>
    <mergeCell ref="C4:J4"/>
    <mergeCell ref="C5:J5"/>
    <mergeCell ref="C6:J6"/>
  </mergeCells>
  <dataValidations count="1">
    <dataValidation allowBlank="1" showInputMessage="1" showErrorMessage="1" promptTitle="mail" prompt="sebastien._x000a_bourthoumieu_x000a_@ac-nantes.fr" sqref="B2" xr:uid="{2B48EB25-F0F1-4CB6-8C51-AF2F55B3CFAA}"/>
  </dataValidations>
  <hyperlinks>
    <hyperlink ref="C4:J4" r:id="rId1" display="Fonctionnalités simples d'Excel : mise en forme conditionnelle, quelques formules, …" xr:uid="{94C1F9ED-7B7F-42D4-A2F4-38B75D3F10D8}"/>
    <hyperlink ref="C5:J5" r:id="rId2" display="Masquer des feuilles et des colonnes" xr:uid="{F906FF69-6133-4023-96D0-B5AD1A2807C7}"/>
    <hyperlink ref="C6:J6" r:id="rId3" display=" Protéger la structure du classeur et certaines cellules" xr:uid="{4F64A2AE-47C4-464D-8B72-B026A0891B73}"/>
    <hyperlink ref="C7:J7" r:id="rId4" display="Feuille &quot; ALL_INPUT &quot; :   Procédure à respecter pour que les données que vous souhaitez ré-exploiter soient exporter automatiquement vers le classeur n°2 (&quot;.xlsm&quot; avec macros)" xr:uid="{E0DEE3D9-5F55-4648-91DE-F50FA3A743F4}"/>
    <hyperlink ref="C8:J8" r:id="rId5" display="Feuille &quot; ALL_INPUT &quot; :   Suite" xr:uid="{83F93821-B888-4C3C-9BC5-CF889C626234}"/>
    <hyperlink ref="C3:J3" r:id="rId6" display="Feuille &quot;Paramètres&quot; :  vos classes, vos élèves et les listes déroulantes" xr:uid="{5B62EC99-5588-4516-92D4-FDCE147E9A68}"/>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EE427-85E9-4F56-9B94-F46138BC3C41}">
  <dimension ref="A1:XFC59"/>
  <sheetViews>
    <sheetView showGridLines="0" showRowColHeaders="0" topLeftCell="AB1" zoomScale="60" zoomScaleNormal="60" workbookViewId="0">
      <selection activeCell="AA1" sqref="A1:AA1048576"/>
    </sheetView>
  </sheetViews>
  <sheetFormatPr baseColWidth="10" defaultColWidth="0" defaultRowHeight="18.75" customHeight="1" zeroHeight="1" x14ac:dyDescent="0.3"/>
  <cols>
    <col min="1" max="5" width="11.42578125" style="84" hidden="1" customWidth="1"/>
    <col min="6" max="6" width="19.5703125" style="84" hidden="1" customWidth="1"/>
    <col min="7" max="7" width="23.5703125" style="84" hidden="1" customWidth="1"/>
    <col min="8" max="8" width="26.85546875" style="84" hidden="1" customWidth="1"/>
    <col min="9" max="26" width="11.42578125" style="84" hidden="1" customWidth="1"/>
    <col min="27" max="27" width="5.7109375" style="84" hidden="1" customWidth="1"/>
    <col min="28" max="28" width="2.7109375" style="84" customWidth="1"/>
    <col min="29" max="31" width="17.7109375" style="11" customWidth="1"/>
    <col min="32" max="32" width="18.85546875" style="11" customWidth="1"/>
    <col min="33" max="34" width="17.7109375" style="11" customWidth="1"/>
    <col min="35" max="35" width="2.7109375" style="84" customWidth="1"/>
    <col min="36" max="16383" width="26.140625" style="84" hidden="1"/>
    <col min="16384" max="16384" width="6.42578125" style="84" hidden="1"/>
  </cols>
  <sheetData>
    <row r="1" spans="1:51" x14ac:dyDescent="0.3">
      <c r="A1" s="84" t="s">
        <v>43</v>
      </c>
      <c r="B1" s="84" t="s">
        <v>35</v>
      </c>
      <c r="C1" s="84" t="s">
        <v>38</v>
      </c>
      <c r="D1" s="84" t="s">
        <v>37</v>
      </c>
      <c r="E1" s="84" t="s">
        <v>39</v>
      </c>
      <c r="F1" s="84" t="s">
        <v>6</v>
      </c>
      <c r="G1" s="84" t="s">
        <v>41</v>
      </c>
      <c r="H1" s="84" t="s">
        <v>119</v>
      </c>
      <c r="I1" s="84" t="s">
        <v>100</v>
      </c>
      <c r="J1" s="84" t="s">
        <v>101</v>
      </c>
      <c r="K1" s="84" t="s">
        <v>102</v>
      </c>
      <c r="L1" s="84" t="s">
        <v>16</v>
      </c>
      <c r="AA1" s="9"/>
      <c r="AB1" s="25"/>
      <c r="AC1" s="26"/>
      <c r="AD1" s="26"/>
      <c r="AE1" s="26"/>
      <c r="AF1" s="26"/>
      <c r="AG1" s="26"/>
      <c r="AH1" s="26"/>
      <c r="AI1" s="25"/>
      <c r="AJ1" s="9"/>
      <c r="AN1" s="73">
        <f>Réglages!E31</f>
        <v>3</v>
      </c>
      <c r="AO1" s="84" t="s">
        <v>114</v>
      </c>
      <c r="AP1" s="84" t="s">
        <v>113</v>
      </c>
      <c r="AQ1" s="84" t="s">
        <v>115</v>
      </c>
      <c r="AW1" s="84" t="s">
        <v>8</v>
      </c>
      <c r="AY1" s="84" t="s">
        <v>28</v>
      </c>
    </row>
    <row r="2" spans="1:51" ht="155.25" customHeight="1" thickBot="1" x14ac:dyDescent="0.3">
      <c r="A2" s="84" t="str">
        <f>$AF$3</f>
        <v>Classe Test</v>
      </c>
      <c r="B2" s="84">
        <f>AC44</f>
        <v>0</v>
      </c>
      <c r="C2" s="84" t="str">
        <f>LEFT($AC$11,6)</f>
        <v/>
      </c>
      <c r="D2" s="84" t="str">
        <f>RIGHT($AC$11,1)</f>
        <v/>
      </c>
      <c r="E2" s="84">
        <f>$AG$33</f>
        <v>0</v>
      </c>
      <c r="F2" s="84">
        <f>VALUE($AG$34)</f>
        <v>2</v>
      </c>
      <c r="G2" s="84" t="str">
        <f>VLOOKUP(B2,$AR$43:$AT$47,3)</f>
        <v xml:space="preserve"> </v>
      </c>
      <c r="H2" s="84" t="str">
        <f>$AF$40</f>
        <v xml:space="preserve"> </v>
      </c>
      <c r="I2" s="84">
        <f>$AF$5</f>
        <v>0</v>
      </c>
      <c r="J2" s="84">
        <f>$AF$6</f>
        <v>0</v>
      </c>
      <c r="K2" s="84">
        <f>$AF$7</f>
        <v>0</v>
      </c>
      <c r="L2" s="84">
        <f>$AE$28</f>
        <v>0</v>
      </c>
      <c r="AA2" s="14"/>
      <c r="AB2" s="144" t="str">
        <f>Réglages!C6</f>
        <v>Ultimate</v>
      </c>
      <c r="AC2" s="145"/>
      <c r="AD2" s="145"/>
      <c r="AE2" s="145"/>
      <c r="AF2" s="145"/>
      <c r="AG2" s="145"/>
      <c r="AH2" s="145"/>
      <c r="AI2" s="145"/>
      <c r="AJ2" s="14"/>
      <c r="AM2" s="84" t="s">
        <v>18</v>
      </c>
      <c r="AT2" s="84" t="s">
        <v>6</v>
      </c>
    </row>
    <row r="3" spans="1:51" ht="36" customHeight="1" thickTop="1" thickBot="1" x14ac:dyDescent="0.3">
      <c r="A3" s="84" t="str">
        <f t="shared" ref="A3:A6" si="0">$AF$3</f>
        <v>Classe Test</v>
      </c>
      <c r="B3" s="84">
        <f>AC45</f>
        <v>0</v>
      </c>
      <c r="C3" s="84" t="str">
        <f t="shared" ref="C3:C6" si="1">LEFT($AC$11,6)</f>
        <v/>
      </c>
      <c r="D3" s="84" t="str">
        <f>RIGHT($AC$11,1)</f>
        <v/>
      </c>
      <c r="E3" s="84">
        <f>$AG$33</f>
        <v>0</v>
      </c>
      <c r="F3" s="84">
        <f>VALUE($AG$34)</f>
        <v>2</v>
      </c>
      <c r="G3" s="84" t="str">
        <f>VLOOKUP(B3,$AR$43:$AT$47,3)</f>
        <v xml:space="preserve"> </v>
      </c>
      <c r="H3" s="84" t="str">
        <f t="shared" ref="H3:H6" si="2">$AF$40</f>
        <v xml:space="preserve"> </v>
      </c>
      <c r="I3" s="84">
        <f t="shared" ref="I3:I6" si="3">$AF$5</f>
        <v>0</v>
      </c>
      <c r="J3" s="84">
        <f t="shared" ref="J3:J6" si="4">$AF$6</f>
        <v>0</v>
      </c>
      <c r="K3" s="84">
        <f t="shared" ref="K3:K6" si="5">$AF$7</f>
        <v>0</v>
      </c>
      <c r="L3" s="88">
        <f t="shared" ref="L3:L6" si="6">$AE$28</f>
        <v>0</v>
      </c>
      <c r="AB3" s="27"/>
      <c r="AC3" s="28"/>
      <c r="AD3" s="148" t="s">
        <v>0</v>
      </c>
      <c r="AE3" s="149"/>
      <c r="AF3" s="206" t="str">
        <f>Feuil1!AF3</f>
        <v>Classe Test</v>
      </c>
      <c r="AG3" s="207"/>
      <c r="AH3" s="28"/>
      <c r="AI3" s="27"/>
      <c r="AM3" s="84" t="s">
        <v>17</v>
      </c>
      <c r="AO3" s="84" t="str">
        <f>_xlfn.CONCAT(Réglages!$C$31," 1")</f>
        <v>Rouge 1</v>
      </c>
      <c r="AP3" s="84" t="str">
        <f>_xlfn.CONCAT(Réglages!$C$31," 1")</f>
        <v>Rouge 1</v>
      </c>
      <c r="AQ3" s="84" t="str">
        <f>_xlfn.CONCAT(Réglages!$C$31," 1")</f>
        <v>Rouge 1</v>
      </c>
      <c r="AR3" s="8"/>
      <c r="AT3" s="84" t="s">
        <v>32</v>
      </c>
      <c r="AU3" s="84">
        <v>3</v>
      </c>
      <c r="AY3" s="84">
        <v>1</v>
      </c>
    </row>
    <row r="4" spans="1:51" ht="13.5" customHeight="1" thickTop="1" x14ac:dyDescent="0.25">
      <c r="A4" s="84" t="str">
        <f t="shared" si="0"/>
        <v>Classe Test</v>
      </c>
      <c r="B4" s="84">
        <f>AC46</f>
        <v>0</v>
      </c>
      <c r="C4" s="84" t="str">
        <f t="shared" si="1"/>
        <v/>
      </c>
      <c r="D4" s="84" t="str">
        <f>RIGHT($AC$11,1)</f>
        <v/>
      </c>
      <c r="E4" s="84">
        <f>$AG$33</f>
        <v>0</v>
      </c>
      <c r="F4" s="84">
        <f>VALUE($AG$34)</f>
        <v>2</v>
      </c>
      <c r="G4" s="84" t="str">
        <f>VLOOKUP(B4,$AR$43:$AT$47,3)</f>
        <v xml:space="preserve"> </v>
      </c>
      <c r="H4" s="84" t="str">
        <f t="shared" si="2"/>
        <v xml:space="preserve"> </v>
      </c>
      <c r="I4" s="84">
        <f t="shared" si="3"/>
        <v>0</v>
      </c>
      <c r="J4" s="84">
        <f t="shared" si="4"/>
        <v>0</v>
      </c>
      <c r="K4" s="84">
        <f t="shared" si="5"/>
        <v>0</v>
      </c>
      <c r="L4" s="88">
        <f t="shared" si="6"/>
        <v>0</v>
      </c>
      <c r="AB4" s="27"/>
      <c r="AC4" s="28"/>
      <c r="AD4" s="28"/>
      <c r="AE4" s="28"/>
      <c r="AF4" s="28"/>
      <c r="AG4" s="28"/>
      <c r="AH4" s="28"/>
      <c r="AI4" s="27"/>
      <c r="AO4" s="84" t="str">
        <f>_xlfn.CONCAT(Réglages!$C$31," 2")</f>
        <v>Rouge 2</v>
      </c>
      <c r="AP4" s="84" t="str">
        <f>_xlfn.CONCAT(Réglages!$C$31," 2")</f>
        <v>Rouge 2</v>
      </c>
      <c r="AQ4" s="84" t="str">
        <f>_xlfn.CONCAT(Réglages!$C$31," 2")</f>
        <v>Rouge 2</v>
      </c>
      <c r="AR4" s="8"/>
      <c r="AT4" s="84" t="s">
        <v>33</v>
      </c>
      <c r="AU4" s="84">
        <v>2</v>
      </c>
      <c r="AY4" s="84">
        <v>1.1000000000000001</v>
      </c>
    </row>
    <row r="5" spans="1:51" ht="35.1" customHeight="1" x14ac:dyDescent="0.25">
      <c r="A5" s="84" t="str">
        <f t="shared" si="0"/>
        <v>Classe Test</v>
      </c>
      <c r="B5" s="84">
        <f>AC47</f>
        <v>0</v>
      </c>
      <c r="C5" s="84" t="str">
        <f t="shared" si="1"/>
        <v/>
      </c>
      <c r="D5" s="84" t="str">
        <f>RIGHT($AC$11,1)</f>
        <v/>
      </c>
      <c r="E5" s="84">
        <f>$AG$33</f>
        <v>0</v>
      </c>
      <c r="F5" s="84">
        <f>VALUE($AG$34)</f>
        <v>2</v>
      </c>
      <c r="G5" s="84" t="str">
        <f>VLOOKUP(B5,$AR$43:$AT$47,3)</f>
        <v xml:space="preserve"> </v>
      </c>
      <c r="H5" s="84" t="str">
        <f t="shared" si="2"/>
        <v xml:space="preserve"> </v>
      </c>
      <c r="I5" s="84">
        <f t="shared" si="3"/>
        <v>0</v>
      </c>
      <c r="J5" s="84">
        <f t="shared" si="4"/>
        <v>0</v>
      </c>
      <c r="K5" s="84">
        <f t="shared" si="5"/>
        <v>0</v>
      </c>
      <c r="L5" s="88">
        <f t="shared" si="6"/>
        <v>0</v>
      </c>
      <c r="AB5" s="27"/>
      <c r="AC5" s="158" t="str">
        <f>Réglages!C7</f>
        <v>Observateurs, Noms Prénoms &gt;&gt;</v>
      </c>
      <c r="AD5" s="159"/>
      <c r="AE5" s="160"/>
      <c r="AF5" s="131"/>
      <c r="AG5" s="132"/>
      <c r="AH5" s="133"/>
      <c r="AI5" s="27"/>
      <c r="AO5" s="84" t="str">
        <f>_xlfn.CONCAT(Réglages!$C$32," 1")</f>
        <v>Bleu 1</v>
      </c>
      <c r="AP5" s="84" t="str">
        <f>_xlfn.CONCAT(Réglages!$C$31," 3")</f>
        <v>Rouge 3</v>
      </c>
      <c r="AQ5" s="84" t="str">
        <f>_xlfn.CONCAT(Réglages!$C$31," 3")</f>
        <v>Rouge 3</v>
      </c>
      <c r="AR5" s="8"/>
      <c r="AT5" s="84" t="s">
        <v>7</v>
      </c>
      <c r="AU5" s="84">
        <v>1</v>
      </c>
      <c r="AY5" s="84">
        <v>1.2</v>
      </c>
    </row>
    <row r="6" spans="1:51" ht="35.1" customHeight="1" x14ac:dyDescent="0.25">
      <c r="A6" s="84" t="str">
        <f t="shared" si="0"/>
        <v>Classe Test</v>
      </c>
      <c r="B6" s="84">
        <f>AC48</f>
        <v>0</v>
      </c>
      <c r="C6" s="84" t="str">
        <f t="shared" si="1"/>
        <v/>
      </c>
      <c r="D6" s="84" t="str">
        <f>RIGHT($AC$11,1)</f>
        <v/>
      </c>
      <c r="E6" s="84">
        <f>$AG$33</f>
        <v>0</v>
      </c>
      <c r="F6" s="84">
        <f>VALUE($AG$34)</f>
        <v>2</v>
      </c>
      <c r="G6" s="84" t="str">
        <f>VLOOKUP(B6,$AR$43:$AT$47,3)</f>
        <v xml:space="preserve"> </v>
      </c>
      <c r="H6" s="84" t="str">
        <f t="shared" si="2"/>
        <v xml:space="preserve"> </v>
      </c>
      <c r="I6" s="84">
        <f t="shared" si="3"/>
        <v>0</v>
      </c>
      <c r="J6" s="84">
        <f t="shared" si="4"/>
        <v>0</v>
      </c>
      <c r="K6" s="84">
        <f t="shared" si="5"/>
        <v>0</v>
      </c>
      <c r="L6" s="88">
        <f t="shared" si="6"/>
        <v>0</v>
      </c>
      <c r="AB6" s="27"/>
      <c r="AC6" s="161"/>
      <c r="AD6" s="162"/>
      <c r="AE6" s="163"/>
      <c r="AF6" s="131"/>
      <c r="AG6" s="132"/>
      <c r="AH6" s="133"/>
      <c r="AI6" s="27"/>
      <c r="AO6" s="84" t="str">
        <f>_xlfn.CONCAT(Réglages!$C$32," 2")</f>
        <v>Bleu 2</v>
      </c>
      <c r="AP6" s="84" t="str">
        <f>_xlfn.CONCAT(Réglages!$C$32," 1")</f>
        <v>Bleu 1</v>
      </c>
      <c r="AQ6" s="84" t="str">
        <f>_xlfn.CONCAT(Réglages!$C$31," 4")</f>
        <v>Rouge 4</v>
      </c>
      <c r="AR6" s="8"/>
      <c r="AY6" s="84">
        <v>1.3</v>
      </c>
    </row>
    <row r="7" spans="1:51" ht="35.1" customHeight="1" x14ac:dyDescent="0.25">
      <c r="AB7" s="27"/>
      <c r="AC7" s="164"/>
      <c r="AD7" s="165"/>
      <c r="AE7" s="166"/>
      <c r="AF7" s="131"/>
      <c r="AG7" s="132"/>
      <c r="AH7" s="133"/>
      <c r="AI7" s="27"/>
      <c r="AP7" s="84" t="str">
        <f>_xlfn.CONCAT(Réglages!$C$32," 2")</f>
        <v>Bleu 2</v>
      </c>
      <c r="AQ7" s="84" t="str">
        <f>_xlfn.CONCAT(Réglages!$C$32," 1")</f>
        <v>Bleu 1</v>
      </c>
      <c r="AY7" s="84">
        <v>1.4</v>
      </c>
    </row>
    <row r="8" spans="1:51" ht="13.5" customHeight="1" x14ac:dyDescent="0.25">
      <c r="AB8" s="27"/>
      <c r="AC8" s="28"/>
      <c r="AD8" s="28"/>
      <c r="AE8" s="28"/>
      <c r="AF8" s="28"/>
      <c r="AG8" s="28"/>
      <c r="AH8" s="28"/>
      <c r="AI8" s="27"/>
      <c r="AP8" s="84" t="str">
        <f>_xlfn.CONCAT(Réglages!$C$32," 3")</f>
        <v>Bleu 3</v>
      </c>
      <c r="AQ8" s="84" t="str">
        <f>_xlfn.CONCAT(Réglages!$C$32," 2")</f>
        <v>Bleu 2</v>
      </c>
      <c r="AY8" s="84">
        <v>1.5</v>
      </c>
    </row>
    <row r="9" spans="1:51" ht="2.25" customHeight="1" thickBot="1" x14ac:dyDescent="0.3">
      <c r="AB9" s="27"/>
      <c r="AC9" s="28"/>
      <c r="AD9" s="28"/>
      <c r="AE9" s="28"/>
      <c r="AF9" s="28"/>
      <c r="AG9" s="28"/>
      <c r="AH9" s="28"/>
      <c r="AI9" s="27"/>
      <c r="AL9" s="84" t="s">
        <v>19</v>
      </c>
      <c r="AM9" s="84" t="s">
        <v>24</v>
      </c>
      <c r="AO9" s="84" t="s">
        <v>20</v>
      </c>
      <c r="AP9" s="84" t="s">
        <v>21</v>
      </c>
      <c r="AQ9" s="84" t="str">
        <f>_xlfn.CONCAT(Réglages!$C$32," 3")</f>
        <v>Bleu 3</v>
      </c>
      <c r="AR9" s="84" t="s">
        <v>23</v>
      </c>
      <c r="AT9" s="84" t="s">
        <v>25</v>
      </c>
      <c r="AY9" s="84">
        <v>1.6</v>
      </c>
    </row>
    <row r="10" spans="1:51" ht="35.1" customHeight="1" thickTop="1" x14ac:dyDescent="0.25">
      <c r="AB10" s="27"/>
      <c r="AC10" s="152" t="str">
        <f>Réglages!C8</f>
        <v xml:space="preserve">Equipe observée </v>
      </c>
      <c r="AD10" s="153"/>
      <c r="AE10" s="153"/>
      <c r="AF10" s="153"/>
      <c r="AG10" s="153"/>
      <c r="AH10" s="154"/>
      <c r="AI10" s="27"/>
      <c r="AQ10" s="84" t="str">
        <f>_xlfn.CONCAT(Réglages!$C$32," 3")</f>
        <v>Bleu 3</v>
      </c>
      <c r="AY10" s="84">
        <v>1.7</v>
      </c>
    </row>
    <row r="11" spans="1:51" ht="35.1" customHeight="1" thickBot="1" x14ac:dyDescent="0.3">
      <c r="AB11" s="27"/>
      <c r="AC11" s="155"/>
      <c r="AD11" s="156"/>
      <c r="AE11" s="156"/>
      <c r="AF11" s="156"/>
      <c r="AG11" s="156"/>
      <c r="AH11" s="157"/>
      <c r="AI11" s="27"/>
      <c r="AL11" s="10" t="str">
        <f t="shared" ref="AL11:AL22" si="7">LEFT(AG16,1)</f>
        <v>0</v>
      </c>
      <c r="AM11" s="84">
        <f>VALUE(AL11)</f>
        <v>0</v>
      </c>
      <c r="AN11" s="84">
        <f>AM23</f>
        <v>0</v>
      </c>
      <c r="AO11" s="84">
        <f t="shared" ref="AO11:AO22" si="8">IF(RIGHT(AG16,1)="t",1,0)</f>
        <v>0</v>
      </c>
      <c r="AP11" s="84">
        <f>SUM(AO11:AO22)</f>
        <v>0</v>
      </c>
      <c r="AQ11" s="84" t="str">
        <f>_xlfn.CONCAT(Réglages!$C$32," 4")</f>
        <v>Bleu 4</v>
      </c>
      <c r="AR11" s="84">
        <v>0</v>
      </c>
      <c r="AT11" s="84">
        <f>AE33-AE34</f>
        <v>0</v>
      </c>
      <c r="AY11" s="84">
        <v>1.8</v>
      </c>
    </row>
    <row r="12" spans="1:51" ht="27" customHeight="1" thickTop="1" x14ac:dyDescent="0.3">
      <c r="AB12" s="27"/>
      <c r="AC12" s="26"/>
      <c r="AD12" s="26"/>
      <c r="AE12" s="26"/>
      <c r="AF12" s="26"/>
      <c r="AG12" s="26"/>
      <c r="AH12" s="26"/>
      <c r="AI12" s="27"/>
      <c r="AL12" s="10" t="str">
        <f t="shared" si="7"/>
        <v>0</v>
      </c>
      <c r="AM12" s="84">
        <f t="shared" ref="AM12:AM22" si="9">VALUE(AL12)</f>
        <v>0</v>
      </c>
      <c r="AO12" s="84">
        <f t="shared" si="8"/>
        <v>0</v>
      </c>
      <c r="AR12" s="84">
        <v>1</v>
      </c>
      <c r="AY12" s="84">
        <v>1.9</v>
      </c>
    </row>
    <row r="13" spans="1:51" ht="35.1" customHeight="1" x14ac:dyDescent="0.25">
      <c r="AB13" s="146" t="str">
        <f>Réglages!C9</f>
        <v>Observateurs : soyez bien attentifs, neutres et fiables !!!</v>
      </c>
      <c r="AC13" s="146"/>
      <c r="AD13" s="146"/>
      <c r="AE13" s="146"/>
      <c r="AF13" s="146"/>
      <c r="AG13" s="146"/>
      <c r="AH13" s="146"/>
      <c r="AI13" s="146"/>
      <c r="AL13" s="10" t="str">
        <f t="shared" si="7"/>
        <v>0</v>
      </c>
      <c r="AM13" s="84">
        <f t="shared" si="9"/>
        <v>0</v>
      </c>
      <c r="AO13" s="84">
        <f t="shared" si="8"/>
        <v>0</v>
      </c>
      <c r="AR13" s="84">
        <v>2</v>
      </c>
      <c r="AY13" s="84">
        <v>2</v>
      </c>
    </row>
    <row r="14" spans="1:51" ht="15.75" customHeight="1" thickBot="1" x14ac:dyDescent="0.35">
      <c r="AB14" s="27"/>
      <c r="AC14" s="28"/>
      <c r="AD14" s="26"/>
      <c r="AE14" s="26"/>
      <c r="AF14" s="26"/>
      <c r="AG14" s="26"/>
      <c r="AH14" s="28"/>
      <c r="AI14" s="27"/>
      <c r="AL14" s="10" t="str">
        <f t="shared" si="7"/>
        <v>0</v>
      </c>
      <c r="AM14" s="84">
        <f t="shared" si="9"/>
        <v>0</v>
      </c>
      <c r="AO14" s="84">
        <f t="shared" si="8"/>
        <v>0</v>
      </c>
      <c r="AR14" s="84">
        <v>3</v>
      </c>
      <c r="AY14" s="84">
        <v>2.1</v>
      </c>
    </row>
    <row r="15" spans="1:51" ht="44.25" customHeight="1" thickTop="1" x14ac:dyDescent="0.25">
      <c r="AB15" s="27"/>
      <c r="AC15" s="28"/>
      <c r="AD15" s="29" t="str">
        <f>Réglages!C11</f>
        <v xml:space="preserve">Points </v>
      </c>
      <c r="AE15" s="30" t="str">
        <f>Réglages!C12</f>
        <v>Jokers</v>
      </c>
      <c r="AF15" s="30" t="str">
        <f>Réglages!C13</f>
        <v>Possessions</v>
      </c>
      <c r="AG15" s="31" t="str">
        <f>Réglages!E6</f>
        <v xml:space="preserve">Zones Franchies </v>
      </c>
      <c r="AH15" s="28"/>
      <c r="AI15" s="27"/>
      <c r="AL15" s="10" t="str">
        <f t="shared" si="7"/>
        <v>0</v>
      </c>
      <c r="AM15" s="84">
        <f t="shared" si="9"/>
        <v>0</v>
      </c>
      <c r="AO15" s="84">
        <f t="shared" si="8"/>
        <v>0</v>
      </c>
      <c r="AR15" s="84">
        <v>4</v>
      </c>
      <c r="AY15" s="84">
        <v>2.2000000000000002</v>
      </c>
    </row>
    <row r="16" spans="1:51" ht="35.1" customHeight="1" x14ac:dyDescent="0.25">
      <c r="AB16" s="27"/>
      <c r="AC16" s="28"/>
      <c r="AD16" s="32" t="str">
        <f t="shared" ref="AD16:AD27" si="10">IF(AO11=1,1,"…")</f>
        <v>…</v>
      </c>
      <c r="AE16" s="85" t="s">
        <v>18</v>
      </c>
      <c r="AF16" s="34">
        <v>1</v>
      </c>
      <c r="AG16" s="86">
        <v>0</v>
      </c>
      <c r="AH16" s="28"/>
      <c r="AI16" s="27"/>
      <c r="AL16" s="10" t="str">
        <f t="shared" si="7"/>
        <v>0</v>
      </c>
      <c r="AM16" s="84">
        <f t="shared" si="9"/>
        <v>0</v>
      </c>
      <c r="AO16" s="84">
        <f t="shared" si="8"/>
        <v>0</v>
      </c>
      <c r="AR16" s="84">
        <v>5</v>
      </c>
      <c r="AY16" s="84">
        <v>2.2999999999999998</v>
      </c>
    </row>
    <row r="17" spans="28:51" ht="35.1" customHeight="1" x14ac:dyDescent="0.25">
      <c r="AB17" s="27"/>
      <c r="AC17" s="28"/>
      <c r="AD17" s="32" t="str">
        <f t="shared" si="10"/>
        <v>…</v>
      </c>
      <c r="AE17" s="85" t="s">
        <v>18</v>
      </c>
      <c r="AF17" s="34">
        <v>2</v>
      </c>
      <c r="AG17" s="86">
        <v>0</v>
      </c>
      <c r="AH17" s="28"/>
      <c r="AI17" s="27"/>
      <c r="AL17" s="10" t="str">
        <f t="shared" si="7"/>
        <v>0</v>
      </c>
      <c r="AM17" s="84">
        <f t="shared" si="9"/>
        <v>0</v>
      </c>
      <c r="AO17" s="84">
        <f t="shared" si="8"/>
        <v>0</v>
      </c>
      <c r="AR17" s="84">
        <v>6</v>
      </c>
      <c r="AY17" s="84">
        <v>2.4</v>
      </c>
    </row>
    <row r="18" spans="28:51" ht="35.1" customHeight="1" x14ac:dyDescent="0.25">
      <c r="AB18" s="27"/>
      <c r="AC18" s="28"/>
      <c r="AD18" s="32" t="str">
        <f t="shared" si="10"/>
        <v>…</v>
      </c>
      <c r="AE18" s="85" t="s">
        <v>18</v>
      </c>
      <c r="AF18" s="34">
        <v>3</v>
      </c>
      <c r="AG18" s="86">
        <v>0</v>
      </c>
      <c r="AH18" s="28"/>
      <c r="AI18" s="27"/>
      <c r="AL18" s="10" t="str">
        <f t="shared" si="7"/>
        <v>0</v>
      </c>
      <c r="AM18" s="84">
        <f t="shared" si="9"/>
        <v>0</v>
      </c>
      <c r="AO18" s="84">
        <f t="shared" si="8"/>
        <v>0</v>
      </c>
      <c r="AR18" s="84">
        <v>7</v>
      </c>
      <c r="AY18" s="84">
        <v>2.5</v>
      </c>
    </row>
    <row r="19" spans="28:51" ht="35.1" customHeight="1" x14ac:dyDescent="0.25">
      <c r="AB19" s="27"/>
      <c r="AC19" s="28"/>
      <c r="AD19" s="32" t="str">
        <f t="shared" si="10"/>
        <v>…</v>
      </c>
      <c r="AE19" s="85" t="s">
        <v>18</v>
      </c>
      <c r="AF19" s="34">
        <v>4</v>
      </c>
      <c r="AG19" s="86">
        <v>0</v>
      </c>
      <c r="AH19" s="28"/>
      <c r="AI19" s="27"/>
      <c r="AL19" s="10" t="str">
        <f t="shared" si="7"/>
        <v>0</v>
      </c>
      <c r="AM19" s="84">
        <f t="shared" si="9"/>
        <v>0</v>
      </c>
      <c r="AO19" s="84">
        <f t="shared" si="8"/>
        <v>0</v>
      </c>
      <c r="AR19" s="84">
        <v>8</v>
      </c>
      <c r="AY19" s="84">
        <v>2.6</v>
      </c>
    </row>
    <row r="20" spans="28:51" ht="35.1" customHeight="1" x14ac:dyDescent="0.25">
      <c r="AB20" s="27"/>
      <c r="AC20" s="28"/>
      <c r="AD20" s="32" t="str">
        <f t="shared" si="10"/>
        <v>…</v>
      </c>
      <c r="AE20" s="85" t="s">
        <v>18</v>
      </c>
      <c r="AF20" s="34">
        <v>5</v>
      </c>
      <c r="AG20" s="86">
        <v>0</v>
      </c>
      <c r="AH20" s="28"/>
      <c r="AI20" s="27"/>
      <c r="AL20" s="10" t="str">
        <f t="shared" si="7"/>
        <v>0</v>
      </c>
      <c r="AM20" s="84">
        <f t="shared" si="9"/>
        <v>0</v>
      </c>
      <c r="AO20" s="84">
        <f t="shared" si="8"/>
        <v>0</v>
      </c>
      <c r="AR20" s="84">
        <v>9</v>
      </c>
      <c r="AY20" s="84">
        <v>2.7</v>
      </c>
    </row>
    <row r="21" spans="28:51" ht="35.1" customHeight="1" x14ac:dyDescent="0.25">
      <c r="AB21" s="27"/>
      <c r="AC21" s="28"/>
      <c r="AD21" s="32" t="str">
        <f t="shared" si="10"/>
        <v>…</v>
      </c>
      <c r="AE21" s="85" t="s">
        <v>18</v>
      </c>
      <c r="AF21" s="34">
        <v>6</v>
      </c>
      <c r="AG21" s="86">
        <v>0</v>
      </c>
      <c r="AH21" s="28"/>
      <c r="AI21" s="27"/>
      <c r="AL21" s="10" t="str">
        <f t="shared" si="7"/>
        <v>0</v>
      </c>
      <c r="AM21" s="84">
        <f t="shared" si="9"/>
        <v>0</v>
      </c>
      <c r="AO21" s="84">
        <f t="shared" si="8"/>
        <v>0</v>
      </c>
      <c r="AR21" s="84">
        <v>10</v>
      </c>
      <c r="AY21" s="84">
        <v>2.8</v>
      </c>
    </row>
    <row r="22" spans="28:51" ht="35.1" customHeight="1" x14ac:dyDescent="0.25">
      <c r="AB22" s="27"/>
      <c r="AC22" s="28"/>
      <c r="AD22" s="32" t="str">
        <f t="shared" si="10"/>
        <v>…</v>
      </c>
      <c r="AE22" s="85" t="s">
        <v>18</v>
      </c>
      <c r="AF22" s="34">
        <v>7</v>
      </c>
      <c r="AG22" s="86">
        <v>0</v>
      </c>
      <c r="AH22" s="28"/>
      <c r="AI22" s="27"/>
      <c r="AL22" s="10" t="str">
        <f t="shared" si="7"/>
        <v>0</v>
      </c>
      <c r="AM22" s="84">
        <f t="shared" si="9"/>
        <v>0</v>
      </c>
      <c r="AO22" s="84">
        <f t="shared" si="8"/>
        <v>0</v>
      </c>
      <c r="AR22" s="84">
        <v>11</v>
      </c>
      <c r="AY22" s="84">
        <v>2.9</v>
      </c>
    </row>
    <row r="23" spans="28:51" ht="35.1" customHeight="1" x14ac:dyDescent="0.25">
      <c r="AB23" s="27"/>
      <c r="AC23" s="28"/>
      <c r="AD23" s="32" t="str">
        <f t="shared" si="10"/>
        <v>…</v>
      </c>
      <c r="AE23" s="85" t="s">
        <v>18</v>
      </c>
      <c r="AF23" s="34">
        <v>8</v>
      </c>
      <c r="AG23" s="86">
        <v>0</v>
      </c>
      <c r="AH23" s="28"/>
      <c r="AI23" s="27"/>
      <c r="AL23" s="10">
        <f>SUM(AL11,AL12,AL13,AL14,AL15,AL16,AL17,AL18,AL19,AL20,AL21,AL22)</f>
        <v>0</v>
      </c>
      <c r="AM23" s="84">
        <f>SUM(AM11:AM22)</f>
        <v>0</v>
      </c>
      <c r="AR23" s="84">
        <v>12</v>
      </c>
      <c r="AY23" s="84">
        <v>3</v>
      </c>
    </row>
    <row r="24" spans="28:51" ht="35.1" customHeight="1" x14ac:dyDescent="0.25">
      <c r="AB24" s="27"/>
      <c r="AC24" s="28"/>
      <c r="AD24" s="32" t="str">
        <f t="shared" si="10"/>
        <v>…</v>
      </c>
      <c r="AE24" s="85" t="s">
        <v>18</v>
      </c>
      <c r="AF24" s="34">
        <v>9</v>
      </c>
      <c r="AG24" s="86">
        <v>0</v>
      </c>
      <c r="AH24" s="28"/>
      <c r="AI24" s="27"/>
      <c r="AO24" s="73">
        <f>Réglages!C26</f>
        <v>3</v>
      </c>
      <c r="AP24" s="84" t="s">
        <v>109</v>
      </c>
      <c r="AQ24" s="84" t="s">
        <v>110</v>
      </c>
      <c r="AR24" s="84" t="s">
        <v>111</v>
      </c>
      <c r="AS24" s="84" t="s">
        <v>112</v>
      </c>
      <c r="AY24" s="84">
        <v>3.1</v>
      </c>
    </row>
    <row r="25" spans="28:51" ht="35.1" customHeight="1" x14ac:dyDescent="0.25">
      <c r="AB25" s="27"/>
      <c r="AC25" s="28"/>
      <c r="AD25" s="32" t="str">
        <f t="shared" si="10"/>
        <v>…</v>
      </c>
      <c r="AE25" s="85" t="s">
        <v>18</v>
      </c>
      <c r="AF25" s="34">
        <v>10</v>
      </c>
      <c r="AG25" s="86">
        <v>0</v>
      </c>
      <c r="AH25" s="28"/>
      <c r="AI25" s="27"/>
      <c r="AP25" s="70">
        <v>0</v>
      </c>
      <c r="AQ25" s="70">
        <v>0</v>
      </c>
      <c r="AR25" s="70">
        <v>0</v>
      </c>
      <c r="AS25" s="70">
        <v>0</v>
      </c>
      <c r="AY25" s="84">
        <v>3.2</v>
      </c>
    </row>
    <row r="26" spans="28:51" ht="35.1" customHeight="1" x14ac:dyDescent="0.25">
      <c r="AB26" s="27"/>
      <c r="AC26" s="28"/>
      <c r="AD26" s="32" t="str">
        <f t="shared" si="10"/>
        <v>…</v>
      </c>
      <c r="AE26" s="85" t="s">
        <v>18</v>
      </c>
      <c r="AF26" s="34">
        <v>11</v>
      </c>
      <c r="AG26" s="86">
        <v>0</v>
      </c>
      <c r="AH26" s="28"/>
      <c r="AI26" s="27"/>
      <c r="AP26" s="70">
        <v>1</v>
      </c>
      <c r="AQ26" s="70">
        <v>1</v>
      </c>
      <c r="AR26" s="70">
        <v>1</v>
      </c>
      <c r="AS26" s="70">
        <v>1</v>
      </c>
      <c r="AY26" s="84">
        <v>3.3</v>
      </c>
    </row>
    <row r="27" spans="28:51" ht="35.1" customHeight="1" thickBot="1" x14ac:dyDescent="0.3">
      <c r="AB27" s="27"/>
      <c r="AC27" s="28"/>
      <c r="AD27" s="36" t="str">
        <f t="shared" si="10"/>
        <v>…</v>
      </c>
      <c r="AE27" s="37" t="s">
        <v>18</v>
      </c>
      <c r="AF27" s="38">
        <v>12</v>
      </c>
      <c r="AG27" s="86">
        <v>0</v>
      </c>
      <c r="AH27" s="28"/>
      <c r="AI27" s="27"/>
      <c r="AP27" s="70" t="s">
        <v>9</v>
      </c>
      <c r="AQ27" s="70" t="s">
        <v>9</v>
      </c>
      <c r="AR27" s="70" t="s">
        <v>9</v>
      </c>
      <c r="AS27" s="70" t="s">
        <v>9</v>
      </c>
      <c r="AY27" s="84">
        <v>3.4</v>
      </c>
    </row>
    <row r="28" spans="28:51" ht="48" customHeight="1" thickTop="1" thickBot="1" x14ac:dyDescent="0.3">
      <c r="AB28" s="27"/>
      <c r="AC28" s="28"/>
      <c r="AD28" s="39" t="str">
        <f>Réglages!E7</f>
        <v>Jokers &gt;&gt;</v>
      </c>
      <c r="AE28" s="40">
        <f>COUNTIF(AE16:AE27,"Ok")</f>
        <v>0</v>
      </c>
      <c r="AF28" s="39" t="str">
        <f>Réglages!E8</f>
        <v>Total zones franchies &gt;&gt;</v>
      </c>
      <c r="AG28" s="41">
        <f>AM23</f>
        <v>0</v>
      </c>
      <c r="AH28" s="28"/>
      <c r="AI28" s="27"/>
      <c r="AP28" s="70">
        <v>2</v>
      </c>
      <c r="AQ28" s="70">
        <v>2</v>
      </c>
      <c r="AR28" s="70">
        <v>2</v>
      </c>
      <c r="AS28" s="70">
        <v>2</v>
      </c>
      <c r="AY28" s="84">
        <v>3.5</v>
      </c>
    </row>
    <row r="29" spans="28:51" ht="11.25" customHeight="1" x14ac:dyDescent="0.25">
      <c r="AB29" s="27"/>
      <c r="AC29" s="28"/>
      <c r="AD29" s="28"/>
      <c r="AE29" s="28"/>
      <c r="AF29" s="28"/>
      <c r="AG29" s="28"/>
      <c r="AH29" s="28"/>
      <c r="AI29" s="27"/>
      <c r="AP29" s="70" t="s">
        <v>10</v>
      </c>
      <c r="AQ29" s="70" t="s">
        <v>10</v>
      </c>
      <c r="AR29" s="70" t="s">
        <v>10</v>
      </c>
      <c r="AS29" s="70" t="s">
        <v>10</v>
      </c>
      <c r="AY29" s="84">
        <v>3.6</v>
      </c>
    </row>
    <row r="30" spans="28:51" ht="15" hidden="1" customHeight="1" x14ac:dyDescent="0.25">
      <c r="AB30" s="27"/>
      <c r="AC30" s="28"/>
      <c r="AD30" s="28"/>
      <c r="AE30" s="28"/>
      <c r="AF30" s="28"/>
      <c r="AG30" s="28"/>
      <c r="AH30" s="28"/>
      <c r="AI30" s="27"/>
      <c r="AL30" s="84">
        <f>AG34</f>
        <v>2</v>
      </c>
      <c r="AM30" s="84">
        <f>VALUE(AL30)</f>
        <v>2</v>
      </c>
      <c r="AP30" s="70" t="s">
        <v>11</v>
      </c>
      <c r="AQ30" s="70">
        <v>3</v>
      </c>
      <c r="AR30" s="70">
        <v>3</v>
      </c>
      <c r="AS30" s="70">
        <v>3</v>
      </c>
      <c r="AY30" s="84">
        <v>3.7</v>
      </c>
    </row>
    <row r="31" spans="28:51" ht="15" hidden="1" customHeight="1" x14ac:dyDescent="0.25">
      <c r="AB31" s="27"/>
      <c r="AC31" s="28"/>
      <c r="AD31" s="28"/>
      <c r="AE31" s="28"/>
      <c r="AF31" s="28"/>
      <c r="AG31" s="28"/>
      <c r="AH31" s="28"/>
      <c r="AI31" s="27"/>
      <c r="AQ31" s="70" t="s">
        <v>11</v>
      </c>
      <c r="AR31" s="70" t="s">
        <v>11</v>
      </c>
      <c r="AS31" s="70" t="s">
        <v>11</v>
      </c>
      <c r="AY31" s="84">
        <v>3.8</v>
      </c>
    </row>
    <row r="32" spans="28:51" ht="15" customHeight="1" thickBot="1" x14ac:dyDescent="0.3">
      <c r="AB32" s="27"/>
      <c r="AC32" s="28"/>
      <c r="AD32" s="28"/>
      <c r="AE32" s="28"/>
      <c r="AF32" s="28"/>
      <c r="AG32" s="28"/>
      <c r="AH32" s="28"/>
      <c r="AI32" s="27"/>
      <c r="AP32" s="70"/>
      <c r="AQ32" s="70" t="s">
        <v>12</v>
      </c>
      <c r="AR32" s="70">
        <v>4</v>
      </c>
      <c r="AS32" s="70">
        <v>4</v>
      </c>
      <c r="AY32" s="84">
        <v>3.9</v>
      </c>
    </row>
    <row r="33" spans="28:51" ht="45" customHeight="1" thickTop="1" thickBot="1" x14ac:dyDescent="0.3">
      <c r="AB33" s="27"/>
      <c r="AC33" s="167" t="str">
        <f>Réglages!E9</f>
        <v>Total des points marqués par l'équipe observée  &gt;&gt;</v>
      </c>
      <c r="AD33" s="168"/>
      <c r="AE33" s="42">
        <f>SUM(AD16:AD27)</f>
        <v>0</v>
      </c>
      <c r="AF33" s="43" t="str">
        <f>Réglages!E11</f>
        <v>Distance totale  franchie &gt;&gt;</v>
      </c>
      <c r="AG33" s="44">
        <f>AG28*Réglages!E26</f>
        <v>0</v>
      </c>
      <c r="AH33" s="45" t="s">
        <v>27</v>
      </c>
      <c r="AI33" s="27"/>
      <c r="AP33" s="70"/>
      <c r="AQ33" s="70"/>
      <c r="AR33" s="70" t="s">
        <v>12</v>
      </c>
      <c r="AS33" s="70" t="s">
        <v>12</v>
      </c>
      <c r="AY33" s="84">
        <v>4</v>
      </c>
    </row>
    <row r="34" spans="28:51" ht="45" customHeight="1" thickBot="1" x14ac:dyDescent="0.3">
      <c r="AB34" s="27"/>
      <c r="AC34" s="169" t="str">
        <f>Réglages!E12</f>
        <v>Total des points marqués par l'équipe adverse  &gt;&gt;</v>
      </c>
      <c r="AD34" s="170"/>
      <c r="AE34" s="46">
        <v>0</v>
      </c>
      <c r="AF34" s="47" t="str">
        <f>Réglages!G6</f>
        <v xml:space="preserve">Score  match &gt;&gt;  </v>
      </c>
      <c r="AG34" s="48">
        <f>IF(AT11=0,Réglages!H27,IF(AT11&lt;0,Réglages!H28,IF(AT11&gt;0,Réglages!H26)))</f>
        <v>2</v>
      </c>
      <c r="AH34" s="49" t="str">
        <f>IF(AM30=Réglages!H28,Réglages!G28,IF(AM30=Réglages!H27,Réglages!G27,Réglages!G26))</f>
        <v>Egalité</v>
      </c>
      <c r="AI34" s="27"/>
      <c r="AP34" s="70"/>
      <c r="AQ34" s="70"/>
      <c r="AR34" s="70" t="s">
        <v>13</v>
      </c>
      <c r="AS34" s="70">
        <v>5</v>
      </c>
    </row>
    <row r="35" spans="28:51" ht="21.75" customHeight="1" thickTop="1" x14ac:dyDescent="0.25">
      <c r="AB35" s="27"/>
      <c r="AC35" s="28"/>
      <c r="AD35" s="28"/>
      <c r="AE35" s="28"/>
      <c r="AF35" s="28"/>
      <c r="AG35" s="28"/>
      <c r="AH35" s="28"/>
      <c r="AI35" s="27"/>
      <c r="AP35" s="70"/>
      <c r="AQ35" s="70"/>
      <c r="AS35" s="70" t="s">
        <v>13</v>
      </c>
    </row>
    <row r="36" spans="28:51" ht="99" customHeight="1" x14ac:dyDescent="0.25">
      <c r="AB36" s="27"/>
      <c r="AC36" s="28"/>
      <c r="AD36" s="28"/>
      <c r="AE36" s="28"/>
      <c r="AF36" s="28"/>
      <c r="AG36" s="28"/>
      <c r="AH36" s="28"/>
      <c r="AI36" s="27"/>
      <c r="AP36" s="70"/>
      <c r="AS36" s="70" t="s">
        <v>14</v>
      </c>
    </row>
    <row r="37" spans="28:51" ht="35.1" customHeight="1" x14ac:dyDescent="0.25">
      <c r="AB37" s="147" t="s">
        <v>26</v>
      </c>
      <c r="AC37" s="147"/>
      <c r="AD37" s="147"/>
      <c r="AE37" s="147"/>
      <c r="AF37" s="147"/>
      <c r="AG37" s="147"/>
      <c r="AH37" s="147"/>
      <c r="AI37" s="147"/>
      <c r="AP37" s="70"/>
      <c r="AQ37" s="70"/>
    </row>
    <row r="38" spans="28:51" ht="16.5" customHeight="1" thickBot="1" x14ac:dyDescent="0.35">
      <c r="AB38" s="27"/>
      <c r="AC38" s="28"/>
      <c r="AD38" s="26"/>
      <c r="AE38" s="26"/>
      <c r="AF38" s="26"/>
      <c r="AG38" s="26"/>
      <c r="AH38" s="28"/>
      <c r="AI38" s="27"/>
      <c r="AP38" s="70"/>
      <c r="AQ38" s="70"/>
    </row>
    <row r="39" spans="28:51" ht="35.1" hidden="1" customHeight="1" thickTop="1" x14ac:dyDescent="0.25">
      <c r="AB39" s="27"/>
      <c r="AC39" s="28"/>
      <c r="AD39" s="124">
        <f>Réglages!G8</f>
        <v>0</v>
      </c>
      <c r="AE39" s="125"/>
      <c r="AF39" s="128"/>
      <c r="AG39" s="129"/>
      <c r="AH39" s="81" t="s">
        <v>126</v>
      </c>
      <c r="AI39" s="27"/>
      <c r="AP39" s="70"/>
      <c r="AQ39" s="70"/>
      <c r="AR39" s="70"/>
    </row>
    <row r="40" spans="28:51" ht="35.1" customHeight="1" thickTop="1" thickBot="1" x14ac:dyDescent="0.3">
      <c r="AB40" s="27"/>
      <c r="AC40" s="28"/>
      <c r="AD40" s="126" t="str">
        <f>Réglages!G9</f>
        <v>Notre score " fairplay "</v>
      </c>
      <c r="AE40" s="127"/>
      <c r="AF40" s="127" t="str">
        <f>IFERROR(AP43," ")</f>
        <v xml:space="preserve"> </v>
      </c>
      <c r="AG40" s="130"/>
      <c r="AH40" s="28"/>
      <c r="AI40" s="27"/>
      <c r="AP40" s="70"/>
      <c r="AQ40" s="70"/>
      <c r="AR40" s="70"/>
    </row>
    <row r="41" spans="28:51" ht="14.25" customHeight="1" thickTop="1" thickBot="1" x14ac:dyDescent="0.3">
      <c r="AB41" s="27"/>
      <c r="AC41" s="28"/>
      <c r="AD41" s="28"/>
      <c r="AE41" s="28"/>
      <c r="AF41" s="28"/>
      <c r="AG41" s="28"/>
      <c r="AH41" s="28"/>
      <c r="AI41" s="27"/>
    </row>
    <row r="42" spans="28:51" ht="48" customHeight="1" thickBot="1" x14ac:dyDescent="0.3">
      <c r="AB42" s="27"/>
      <c r="AC42" s="139" t="str">
        <f>Réglages!G10</f>
        <v>Nos adversaires remplissent collectivement le tableau ci-dessous !!!</v>
      </c>
      <c r="AD42" s="140"/>
      <c r="AE42" s="140"/>
      <c r="AF42" s="140"/>
      <c r="AG42" s="140"/>
      <c r="AH42" s="141"/>
      <c r="AI42" s="27"/>
      <c r="AR42" s="52" t="s">
        <v>40</v>
      </c>
      <c r="AS42" s="52"/>
      <c r="AT42" s="84" t="s">
        <v>42</v>
      </c>
    </row>
    <row r="43" spans="28:51" ht="48" customHeight="1" x14ac:dyDescent="0.25">
      <c r="AB43" s="27"/>
      <c r="AC43" s="136" t="str">
        <f>Réglages!G12</f>
        <v>Noms et prénoms des joueurs de cette équipe</v>
      </c>
      <c r="AD43" s="137"/>
      <c r="AE43" s="137"/>
      <c r="AF43" s="137"/>
      <c r="AG43" s="137" t="str">
        <f>Réglages!G13</f>
        <v>Esprit du jeu, " fairplay "</v>
      </c>
      <c r="AH43" s="138"/>
      <c r="AI43" s="27"/>
      <c r="AM43" s="84" t="str">
        <f>RIGHT(AG44,1)</f>
        <v/>
      </c>
      <c r="AN43" s="84" t="e">
        <f>VALUE(AM43)</f>
        <v>#VALUE!</v>
      </c>
      <c r="AO43" s="84" t="str">
        <f t="shared" ref="AO43:AO46" si="11">IF(ISERROR(AN43)," ",AN43)</f>
        <v xml:space="preserve"> </v>
      </c>
      <c r="AP43" s="84" t="e">
        <f>ROUND(AVERAGE(AO43:AO47),1)</f>
        <v>#DIV/0!</v>
      </c>
      <c r="AR43" s="84">
        <f>AC44</f>
        <v>0</v>
      </c>
      <c r="AS43" s="84" t="e">
        <f>AO43-$AF$39</f>
        <v>#VALUE!</v>
      </c>
      <c r="AT43" s="84" t="str">
        <f>AO43</f>
        <v xml:space="preserve"> </v>
      </c>
    </row>
    <row r="44" spans="28:51" ht="35.1" customHeight="1" x14ac:dyDescent="0.25">
      <c r="AB44" s="27"/>
      <c r="AC44" s="131"/>
      <c r="AD44" s="132"/>
      <c r="AE44" s="132"/>
      <c r="AF44" s="133"/>
      <c r="AG44" s="134"/>
      <c r="AH44" s="135"/>
      <c r="AI44" s="27"/>
      <c r="AM44" s="84" t="str">
        <f>RIGHT(AG45,1)</f>
        <v/>
      </c>
      <c r="AN44" s="84" t="e">
        <f t="shared" ref="AN44:AN46" si="12">VALUE(AM44)</f>
        <v>#VALUE!</v>
      </c>
      <c r="AO44" s="84" t="str">
        <f t="shared" si="11"/>
        <v xml:space="preserve"> </v>
      </c>
      <c r="AR44" s="84">
        <f>AC45</f>
        <v>0</v>
      </c>
      <c r="AS44" s="84" t="e">
        <f t="shared" ref="AS44:AS47" si="13">AO44-$AF$39</f>
        <v>#VALUE!</v>
      </c>
      <c r="AT44" s="84" t="str">
        <f t="shared" ref="AT44:AT47" si="14">AO44</f>
        <v xml:space="preserve"> </v>
      </c>
    </row>
    <row r="45" spans="28:51" ht="35.1" customHeight="1" x14ac:dyDescent="0.25">
      <c r="AB45" s="27"/>
      <c r="AC45" s="131"/>
      <c r="AD45" s="132"/>
      <c r="AE45" s="132"/>
      <c r="AF45" s="133"/>
      <c r="AG45" s="134"/>
      <c r="AH45" s="135"/>
      <c r="AI45" s="27"/>
      <c r="AM45" s="84" t="str">
        <f>RIGHT(AG46,1)</f>
        <v/>
      </c>
      <c r="AN45" s="84" t="e">
        <f t="shared" si="12"/>
        <v>#VALUE!</v>
      </c>
      <c r="AO45" s="84" t="str">
        <f t="shared" si="11"/>
        <v xml:space="preserve"> </v>
      </c>
      <c r="AR45" s="84">
        <f>AC46</f>
        <v>0</v>
      </c>
      <c r="AS45" s="84" t="e">
        <f t="shared" si="13"/>
        <v>#VALUE!</v>
      </c>
      <c r="AT45" s="84" t="str">
        <f t="shared" si="14"/>
        <v xml:space="preserve"> </v>
      </c>
    </row>
    <row r="46" spans="28:51" ht="35.1" customHeight="1" x14ac:dyDescent="0.25">
      <c r="AB46" s="27"/>
      <c r="AC46" s="131"/>
      <c r="AD46" s="132"/>
      <c r="AE46" s="132"/>
      <c r="AF46" s="133"/>
      <c r="AG46" s="134"/>
      <c r="AH46" s="135"/>
      <c r="AI46" s="27"/>
      <c r="AM46" s="84" t="str">
        <f>RIGHT(AG47,1)</f>
        <v/>
      </c>
      <c r="AN46" s="84" t="e">
        <f t="shared" si="12"/>
        <v>#VALUE!</v>
      </c>
      <c r="AO46" s="84" t="str">
        <f t="shared" si="11"/>
        <v xml:space="preserve"> </v>
      </c>
      <c r="AR46" s="84">
        <f>AC47</f>
        <v>0</v>
      </c>
      <c r="AS46" s="84" t="e">
        <f t="shared" si="13"/>
        <v>#VALUE!</v>
      </c>
      <c r="AT46" s="84" t="str">
        <f t="shared" si="14"/>
        <v xml:space="preserve"> </v>
      </c>
    </row>
    <row r="47" spans="28:51" ht="35.1" customHeight="1" x14ac:dyDescent="0.25">
      <c r="AB47" s="27"/>
      <c r="AC47" s="131"/>
      <c r="AD47" s="132"/>
      <c r="AE47" s="132"/>
      <c r="AF47" s="133"/>
      <c r="AG47" s="134"/>
      <c r="AH47" s="135"/>
      <c r="AI47" s="27"/>
      <c r="AM47" s="84" t="str">
        <f>RIGHT(AG48,1)</f>
        <v/>
      </c>
      <c r="AN47" s="84" t="e">
        <f>VALUE(AM47)</f>
        <v>#VALUE!</v>
      </c>
      <c r="AO47" s="84" t="str">
        <f>IF(ISERROR(AN47)," ",AN47)</f>
        <v xml:space="preserve"> </v>
      </c>
      <c r="AR47" s="84">
        <f>AC48</f>
        <v>0</v>
      </c>
      <c r="AS47" s="84" t="e">
        <f t="shared" si="13"/>
        <v>#VALUE!</v>
      </c>
      <c r="AT47" s="84" t="str">
        <f t="shared" si="14"/>
        <v xml:space="preserve"> </v>
      </c>
    </row>
    <row r="48" spans="28:51" ht="35.1" customHeight="1" x14ac:dyDescent="0.25">
      <c r="AB48" s="27"/>
      <c r="AC48" s="131"/>
      <c r="AD48" s="132"/>
      <c r="AE48" s="132"/>
      <c r="AF48" s="133"/>
      <c r="AG48" s="134"/>
      <c r="AH48" s="135"/>
      <c r="AI48" s="27"/>
      <c r="AN48" s="84" t="e">
        <f>AVERAGE(AN43:AN47)</f>
        <v>#VALUE!</v>
      </c>
      <c r="AO48" s="84" t="str">
        <f>IF(ISERROR(AN48)," ",AN48)</f>
        <v xml:space="preserve"> </v>
      </c>
    </row>
    <row r="49" spans="28:35" ht="17.25" customHeight="1" thickBot="1" x14ac:dyDescent="0.3">
      <c r="AB49" s="27"/>
      <c r="AC49" s="28"/>
      <c r="AD49" s="28"/>
      <c r="AE49" s="28"/>
      <c r="AF49" s="28"/>
      <c r="AG49" s="50"/>
      <c r="AH49" s="28"/>
      <c r="AI49" s="27"/>
    </row>
    <row r="50" spans="28:35" ht="39.950000000000003" customHeight="1" thickBot="1" x14ac:dyDescent="0.3">
      <c r="AB50" s="27"/>
      <c r="AC50" s="51" t="str">
        <f>Réglages!C19</f>
        <v>Niveau 4</v>
      </c>
      <c r="AD50" s="142" t="str">
        <f>Réglages!D19</f>
        <v>Ce joueur a fait peuve d'un esprit constructif et positif que ce soit au sein de son équipe ou contre nous. Il fait vivre et respecter les lois du Jeu</v>
      </c>
      <c r="AE50" s="142"/>
      <c r="AF50" s="142"/>
      <c r="AG50" s="142"/>
      <c r="AH50" s="143"/>
      <c r="AI50" s="27"/>
    </row>
    <row r="51" spans="28:35" ht="39.950000000000003" customHeight="1" thickBot="1" x14ac:dyDescent="0.3">
      <c r="AB51" s="27"/>
      <c r="AC51" s="51" t="str">
        <f>Réglages!C20</f>
        <v>Niveau 3</v>
      </c>
      <c r="AD51" s="142" t="str">
        <f>Réglages!D20</f>
        <v>Ce joueur compte systématiquement et sais reconnaitre, appeler une faute de son adversaire direct</v>
      </c>
      <c r="AE51" s="142"/>
      <c r="AF51" s="142"/>
      <c r="AG51" s="142"/>
      <c r="AH51" s="143"/>
      <c r="AI51" s="27"/>
    </row>
    <row r="52" spans="28:35" ht="39.950000000000003" customHeight="1" thickBot="1" x14ac:dyDescent="0.3">
      <c r="AB52" s="27"/>
      <c r="AC52" s="51" t="str">
        <f>Réglages!C21</f>
        <v>Niveau 2</v>
      </c>
      <c r="AD52" s="142" t="str">
        <f>Réglages!D21</f>
        <v>Ce joueur  n’appelle quasiment jamais de faute même évidente ou, ne maîtrise ni ne semble connaitre toutes des lois du Jeu</v>
      </c>
      <c r="AE52" s="142"/>
      <c r="AF52" s="142"/>
      <c r="AG52" s="142"/>
      <c r="AH52" s="143"/>
      <c r="AI52" s="27"/>
    </row>
    <row r="53" spans="28:35" ht="39.950000000000003" customHeight="1" x14ac:dyDescent="0.25">
      <c r="AB53" s="27"/>
      <c r="AC53" s="51" t="str">
        <f>Réglages!C22</f>
        <v>Niveau 1</v>
      </c>
      <c r="AD53" s="142" t="str">
        <f>Réglages!D22</f>
        <v>Ce joueur conteste souvent, ou parle beaucoup, ou commente le jeu et decisions, ou encore ….</v>
      </c>
      <c r="AE53" s="142"/>
      <c r="AF53" s="142"/>
      <c r="AG53" s="142"/>
      <c r="AH53" s="143"/>
      <c r="AI53" s="27"/>
    </row>
    <row r="54" spans="28:35" x14ac:dyDescent="0.3">
      <c r="AB54" s="27"/>
      <c r="AC54" s="26"/>
      <c r="AD54" s="26"/>
      <c r="AE54" s="26"/>
      <c r="AF54" s="26"/>
      <c r="AG54" s="26"/>
      <c r="AH54" s="26"/>
      <c r="AI54" s="27"/>
    </row>
    <row r="55" spans="28:35" x14ac:dyDescent="0.3">
      <c r="AB55" s="27"/>
      <c r="AC55" s="26"/>
      <c r="AD55" s="26"/>
      <c r="AE55" s="26"/>
      <c r="AF55" s="26"/>
      <c r="AG55" s="26"/>
      <c r="AH55" s="26"/>
      <c r="AI55" s="27"/>
    </row>
    <row r="56" spans="28:35" ht="3" customHeight="1" x14ac:dyDescent="0.3">
      <c r="AB56" s="27"/>
      <c r="AC56" s="26"/>
      <c r="AD56" s="26"/>
      <c r="AE56" s="26"/>
      <c r="AF56" s="26"/>
      <c r="AG56" s="26"/>
      <c r="AH56" s="26"/>
      <c r="AI56" s="27"/>
    </row>
    <row r="57" spans="28:35" ht="26.25" x14ac:dyDescent="0.4">
      <c r="AB57" s="27"/>
      <c r="AC57" s="26"/>
      <c r="AD57" s="26"/>
      <c r="AE57" s="123" t="s">
        <v>31</v>
      </c>
      <c r="AF57" s="123"/>
      <c r="AG57" s="26"/>
      <c r="AH57" s="26"/>
      <c r="AI57" s="27"/>
    </row>
    <row r="58" spans="28:35" x14ac:dyDescent="0.3">
      <c r="AB58" s="12"/>
      <c r="AC58" s="13"/>
      <c r="AD58" s="13"/>
      <c r="AE58" s="13"/>
      <c r="AF58" s="13"/>
      <c r="AG58" s="13"/>
      <c r="AH58" s="13"/>
      <c r="AI58" s="12"/>
    </row>
    <row r="59" spans="28:35" hidden="1" x14ac:dyDescent="0.3">
      <c r="AB59" s="12"/>
      <c r="AC59" s="13"/>
      <c r="AD59" s="13"/>
      <c r="AE59" s="13"/>
      <c r="AF59" s="13"/>
      <c r="AG59" s="13"/>
      <c r="AH59" s="13"/>
      <c r="AI59" s="12"/>
    </row>
  </sheetData>
  <sheetProtection sheet="1" objects="1" scenarios="1"/>
  <mergeCells count="35">
    <mergeCell ref="AD52:AH52"/>
    <mergeCell ref="AD53:AH53"/>
    <mergeCell ref="AE57:AF57"/>
    <mergeCell ref="AC47:AF47"/>
    <mergeCell ref="AG47:AH47"/>
    <mergeCell ref="AC48:AF48"/>
    <mergeCell ref="AG48:AH48"/>
    <mergeCell ref="AD50:AH50"/>
    <mergeCell ref="AD51:AH51"/>
    <mergeCell ref="AC44:AF44"/>
    <mergeCell ref="AG44:AH44"/>
    <mergeCell ref="AC45:AF45"/>
    <mergeCell ref="AG45:AH45"/>
    <mergeCell ref="AC46:AF46"/>
    <mergeCell ref="AG46:AH46"/>
    <mergeCell ref="AC43:AF43"/>
    <mergeCell ref="AG43:AH43"/>
    <mergeCell ref="AC10:AH10"/>
    <mergeCell ref="AC11:AH11"/>
    <mergeCell ref="AB13:AI13"/>
    <mergeCell ref="AC33:AD33"/>
    <mergeCell ref="AC34:AD34"/>
    <mergeCell ref="AB37:AI37"/>
    <mergeCell ref="AD39:AE39"/>
    <mergeCell ref="AF39:AG39"/>
    <mergeCell ref="AD40:AE40"/>
    <mergeCell ref="AF40:AG40"/>
    <mergeCell ref="AC42:AH42"/>
    <mergeCell ref="AB2:AI2"/>
    <mergeCell ref="AD3:AE3"/>
    <mergeCell ref="AF3:AG3"/>
    <mergeCell ref="AC5:AE7"/>
    <mergeCell ref="AF5:AH5"/>
    <mergeCell ref="AF6:AH6"/>
    <mergeCell ref="AF7:AH7"/>
  </mergeCells>
  <dataValidations count="6">
    <dataValidation type="list" allowBlank="1" showInputMessage="1" showErrorMessage="1" promptTitle="Liste déroulante" prompt="Saisir le nombre de zone(s) franchie(s) et si un point a été marqué" sqref="AG16:AG27" xr:uid="{208FF99A-6AAB-4A46-861B-E7484334760F}">
      <formula1>IF($AO$24=3,$AP$25:$AP$30,IF($AO$24=4,$AQ$25:$AQ$32,IF($AO$24=5,$AR$25:$AR$34,$AS$25:$AS$36)))</formula1>
    </dataValidation>
    <dataValidation type="list" allowBlank="1" showInputMessage="1" showErrorMessage="1" promptTitle="Liste déroulante" prompt="Cocher &quot;Ok&quot; si un joker a été utilisé sur cette possession" sqref="AE16" xr:uid="{EA05818C-76E1-4946-A149-05608691CED1}">
      <formula1>$AM$2:$AM$3</formula1>
    </dataValidation>
    <dataValidation type="list" allowBlank="1" showInputMessage="1" showErrorMessage="1" promptTitle="Liste déroulante" prompt="Saisir l'équipe obervée" sqref="AC11:AH11" xr:uid="{BB92DC57-26A2-4E4E-A018-1E9A744F90FC}">
      <formula1>IF($AN$1=2,$AO$2:$AO$6,IF($AN$1=3,$AP$2:$AP$8,$AQ$2:$AQ$11))</formula1>
    </dataValidation>
    <dataValidation type="list" allowBlank="1" showInputMessage="1" showErrorMessage="1" sqref="AF39:AG39" xr:uid="{118284BD-5B43-4B44-8E2A-5F4386366CE1}">
      <formula1>$AY$2:$AY$33</formula1>
    </dataValidation>
    <dataValidation type="list" allowBlank="1" showInputMessage="1" showErrorMessage="1" promptTitle="Liste dréoulante" prompt="Saisir le nombre de points marqués par l'équipe adverse à l'issue des 12 possessions" sqref="AE34" xr:uid="{B28DBF57-9840-471A-94C1-721414021FFC}">
      <formula1>$AR$11:$AR$23</formula1>
    </dataValidation>
    <dataValidation type="list" allowBlank="1" showInputMessage="1" showErrorMessage="1" sqref="AE17:AE27" xr:uid="{72875D47-87E9-4F0C-A0DE-E1FD85DD3200}">
      <formula1>$AM$2:$AM$3</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1" operator="greaterThan" id="{FC3554E1-A654-4C1D-8CB2-86876B9C702F}">
            <xm:f>Réglages!$G$31</xm:f>
            <x14:dxf>
              <fill>
                <patternFill>
                  <bgColor rgb="FFFF0000"/>
                </patternFill>
              </fill>
            </x14:dxf>
          </x14:cfRule>
          <x14:cfRule type="cellIs" priority="2" operator="equal" id="{927D1D63-FF6E-4863-99B3-99A97F3FCCAE}">
            <xm:f>Réglages!$G$31</xm:f>
            <x14:dxf>
              <font>
                <color theme="0"/>
              </font>
              <fill>
                <patternFill>
                  <bgColor rgb="FF00B050"/>
                </patternFill>
              </fill>
            </x14:dxf>
          </x14:cfRule>
          <xm:sqref>AE28</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promptTitle="Liste déroulante" prompt="Positionner chaque joueur sur un des 4 niveaux de fairplay (voir tableau ci-dessous)" xr:uid="{4FFA5CD5-2E6E-48DD-8BDF-2F90D98B926F}">
          <x14:formula1>
            <xm:f>Réglages!$C$19:$C$23</xm:f>
          </x14:formula1>
          <xm:sqref>AG44:AH44</xm:sqref>
        </x14:dataValidation>
        <x14:dataValidation type="list" allowBlank="1" showInputMessage="1" showErrorMessage="1" promptTitle="Liste déroulante" prompt="Saisir les noms et prénoms des joueurs de l'équipe observée" xr:uid="{5F05289E-B84C-4F85-96BA-B5B0E29FF7F4}">
          <x14:formula1>
            <xm:f>OFFSET(Parametres!$M$1,1,1,Parametres!$O$2,1)</xm:f>
          </x14:formula1>
          <xm:sqref>AC44:AF44</xm:sqref>
        </x14:dataValidation>
        <x14:dataValidation type="list" allowBlank="1" showInputMessage="1" showErrorMessage="1" promptTitle="Liste déroulante" prompt="Saisir les observateurs_x000a_" xr:uid="{87B63C6A-0DD2-4FCE-9AA7-68BD71D17CC8}">
          <x14:formula1>
            <xm:f>OFFSET(Parametres!$M$1,1,1,Parametres!$O$2,1)</xm:f>
          </x14:formula1>
          <xm:sqref>AF5:AH5</xm:sqref>
        </x14:dataValidation>
        <x14:dataValidation type="list" allowBlank="1" showInputMessage="1" showErrorMessage="1" xr:uid="{18400C5F-9A4B-4ACC-9DF2-D7CB1264150E}">
          <x14:formula1>
            <xm:f>Réglages!$C$19:$C$23</xm:f>
          </x14:formula1>
          <xm:sqref>AG45:AH48</xm:sqref>
        </x14:dataValidation>
        <x14:dataValidation type="list" allowBlank="1" showInputMessage="1" showErrorMessage="1" xr:uid="{A07801BB-A254-4F59-802E-1FFA37D1275E}">
          <x14:formula1>
            <xm:f>OFFSET(Parametres!$M$1,1,1,Parametres!$O$2,1)</xm:f>
          </x14:formula1>
          <xm:sqref>AF6:AF7 AC45:AF48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18B04-0828-4942-BD68-A14D8D03A4F9}">
  <dimension ref="A1:XFC59"/>
  <sheetViews>
    <sheetView showGridLines="0" showRowColHeaders="0" topLeftCell="AB1" zoomScale="60" zoomScaleNormal="60" workbookViewId="0">
      <selection sqref="A1:AA1048576"/>
    </sheetView>
  </sheetViews>
  <sheetFormatPr baseColWidth="10" defaultColWidth="0" defaultRowHeight="18.75" customHeight="1" zeroHeight="1" x14ac:dyDescent="0.3"/>
  <cols>
    <col min="1" max="5" width="11.42578125" style="88" hidden="1" customWidth="1"/>
    <col min="6" max="6" width="19.5703125" style="88" hidden="1" customWidth="1"/>
    <col min="7" max="7" width="23.5703125" style="88" hidden="1" customWidth="1"/>
    <col min="8" max="8" width="26.85546875" style="88" hidden="1" customWidth="1"/>
    <col min="9" max="26" width="11.42578125" style="88" hidden="1" customWidth="1"/>
    <col min="27" max="27" width="5.7109375" style="88" hidden="1" customWidth="1"/>
    <col min="28" max="28" width="2.7109375" style="88" customWidth="1"/>
    <col min="29" max="31" width="17.7109375" style="11" customWidth="1"/>
    <col min="32" max="32" width="18.85546875" style="11" customWidth="1"/>
    <col min="33" max="34" width="17.7109375" style="11" customWidth="1"/>
    <col min="35" max="35" width="2.7109375" style="88" customWidth="1"/>
    <col min="36" max="16383" width="26.140625" style="88" hidden="1"/>
    <col min="16384" max="16384" width="6.42578125" style="88" hidden="1"/>
  </cols>
  <sheetData>
    <row r="1" spans="1:51" x14ac:dyDescent="0.3">
      <c r="A1" s="88" t="s">
        <v>43</v>
      </c>
      <c r="B1" s="88" t="s">
        <v>35</v>
      </c>
      <c r="C1" s="88" t="s">
        <v>38</v>
      </c>
      <c r="D1" s="88" t="s">
        <v>37</v>
      </c>
      <c r="E1" s="88" t="s">
        <v>39</v>
      </c>
      <c r="F1" s="88" t="s">
        <v>6</v>
      </c>
      <c r="G1" s="88" t="s">
        <v>41</v>
      </c>
      <c r="H1" s="88" t="s">
        <v>119</v>
      </c>
      <c r="I1" s="88" t="s">
        <v>100</v>
      </c>
      <c r="J1" s="88" t="s">
        <v>101</v>
      </c>
      <c r="K1" s="88" t="s">
        <v>102</v>
      </c>
      <c r="L1" s="88" t="s">
        <v>16</v>
      </c>
      <c r="AA1" s="9"/>
      <c r="AB1" s="25"/>
      <c r="AC1" s="26"/>
      <c r="AD1" s="26"/>
      <c r="AE1" s="26"/>
      <c r="AF1" s="26"/>
      <c r="AG1" s="26"/>
      <c r="AH1" s="26"/>
      <c r="AI1" s="25"/>
      <c r="AJ1" s="9"/>
      <c r="AN1" s="73">
        <f>Réglages!E31</f>
        <v>3</v>
      </c>
      <c r="AO1" s="88" t="s">
        <v>114</v>
      </c>
      <c r="AP1" s="88" t="s">
        <v>113</v>
      </c>
      <c r="AQ1" s="88" t="s">
        <v>115</v>
      </c>
      <c r="AW1" s="88" t="s">
        <v>8</v>
      </c>
      <c r="AY1" s="88" t="s">
        <v>28</v>
      </c>
    </row>
    <row r="2" spans="1:51" ht="155.25" customHeight="1" thickBot="1" x14ac:dyDescent="0.3">
      <c r="A2" s="88" t="str">
        <f>$AF$3</f>
        <v>Classe Test</v>
      </c>
      <c r="B2" s="88">
        <f>AC44</f>
        <v>0</v>
      </c>
      <c r="C2" s="88" t="str">
        <f>LEFT($AC$11,6)</f>
        <v/>
      </c>
      <c r="D2" s="88" t="str">
        <f>RIGHT($AC$11,1)</f>
        <v/>
      </c>
      <c r="E2" s="88">
        <f>$AG$33</f>
        <v>0</v>
      </c>
      <c r="F2" s="88">
        <f>VALUE($AG$34)</f>
        <v>2</v>
      </c>
      <c r="G2" s="88" t="str">
        <f>VLOOKUP(B2,$AR$43:$AT$47,3)</f>
        <v xml:space="preserve"> </v>
      </c>
      <c r="H2" s="88" t="str">
        <f>$AF$40</f>
        <v xml:space="preserve"> </v>
      </c>
      <c r="I2" s="88">
        <f>$AF$5</f>
        <v>0</v>
      </c>
      <c r="J2" s="88">
        <f>$AF$6</f>
        <v>0</v>
      </c>
      <c r="K2" s="88">
        <f>$AF$7</f>
        <v>0</v>
      </c>
      <c r="L2" s="88">
        <f>$AE$28</f>
        <v>0</v>
      </c>
      <c r="AA2" s="14"/>
      <c r="AB2" s="144" t="str">
        <f>Réglages!C6</f>
        <v>Ultimate</v>
      </c>
      <c r="AC2" s="145"/>
      <c r="AD2" s="145"/>
      <c r="AE2" s="145"/>
      <c r="AF2" s="145"/>
      <c r="AG2" s="145"/>
      <c r="AH2" s="145"/>
      <c r="AI2" s="145"/>
      <c r="AJ2" s="14"/>
      <c r="AM2" s="88" t="s">
        <v>18</v>
      </c>
      <c r="AT2" s="88" t="s">
        <v>6</v>
      </c>
    </row>
    <row r="3" spans="1:51" ht="36" customHeight="1" thickTop="1" thickBot="1" x14ac:dyDescent="0.3">
      <c r="A3" s="88" t="str">
        <f t="shared" ref="A3:A6" si="0">$AF$3</f>
        <v>Classe Test</v>
      </c>
      <c r="B3" s="88">
        <f>AC45</f>
        <v>0</v>
      </c>
      <c r="C3" s="88" t="str">
        <f t="shared" ref="C3:C6" si="1">LEFT($AC$11,6)</f>
        <v/>
      </c>
      <c r="D3" s="88" t="str">
        <f>RIGHT($AC$11,1)</f>
        <v/>
      </c>
      <c r="E3" s="88">
        <f>$AG$33</f>
        <v>0</v>
      </c>
      <c r="F3" s="88">
        <f>VALUE($AG$34)</f>
        <v>2</v>
      </c>
      <c r="G3" s="88" t="str">
        <f>VLOOKUP(B3,$AR$43:$AT$47,3)</f>
        <v xml:space="preserve"> </v>
      </c>
      <c r="H3" s="88" t="str">
        <f t="shared" ref="H3:H6" si="2">$AF$40</f>
        <v xml:space="preserve"> </v>
      </c>
      <c r="I3" s="88">
        <f t="shared" ref="I3:I6" si="3">$AF$5</f>
        <v>0</v>
      </c>
      <c r="J3" s="88">
        <f t="shared" ref="J3:J6" si="4">$AF$6</f>
        <v>0</v>
      </c>
      <c r="K3" s="88">
        <f t="shared" ref="K3:K6" si="5">$AF$7</f>
        <v>0</v>
      </c>
      <c r="L3" s="88">
        <f t="shared" ref="L3:L6" si="6">$AE$28</f>
        <v>0</v>
      </c>
      <c r="AB3" s="27"/>
      <c r="AC3" s="28"/>
      <c r="AD3" s="148" t="s">
        <v>0</v>
      </c>
      <c r="AE3" s="149"/>
      <c r="AF3" s="206" t="str">
        <f>Feuil1!AF3</f>
        <v>Classe Test</v>
      </c>
      <c r="AG3" s="207"/>
      <c r="AH3" s="28"/>
      <c r="AI3" s="27"/>
      <c r="AM3" s="88" t="s">
        <v>17</v>
      </c>
      <c r="AO3" s="88" t="str">
        <f>_xlfn.CONCAT(Réglages!$C$31," 1")</f>
        <v>Rouge 1</v>
      </c>
      <c r="AP3" s="88" t="str">
        <f>_xlfn.CONCAT(Réglages!$C$31," 1")</f>
        <v>Rouge 1</v>
      </c>
      <c r="AQ3" s="88" t="str">
        <f>_xlfn.CONCAT(Réglages!$C$31," 1")</f>
        <v>Rouge 1</v>
      </c>
      <c r="AR3" s="8"/>
      <c r="AT3" s="88" t="s">
        <v>32</v>
      </c>
      <c r="AU3" s="88">
        <v>3</v>
      </c>
      <c r="AY3" s="88">
        <v>1</v>
      </c>
    </row>
    <row r="4" spans="1:51" ht="13.5" customHeight="1" thickTop="1" x14ac:dyDescent="0.25">
      <c r="A4" s="88" t="str">
        <f t="shared" si="0"/>
        <v>Classe Test</v>
      </c>
      <c r="B4" s="88">
        <f>AC46</f>
        <v>0</v>
      </c>
      <c r="C4" s="88" t="str">
        <f t="shared" si="1"/>
        <v/>
      </c>
      <c r="D4" s="88" t="str">
        <f>RIGHT($AC$11,1)</f>
        <v/>
      </c>
      <c r="E4" s="88">
        <f>$AG$33</f>
        <v>0</v>
      </c>
      <c r="F4" s="88">
        <f>VALUE($AG$34)</f>
        <v>2</v>
      </c>
      <c r="G4" s="88" t="str">
        <f>VLOOKUP(B4,$AR$43:$AT$47,3)</f>
        <v xml:space="preserve"> </v>
      </c>
      <c r="H4" s="88" t="str">
        <f t="shared" si="2"/>
        <v xml:space="preserve"> </v>
      </c>
      <c r="I4" s="88">
        <f t="shared" si="3"/>
        <v>0</v>
      </c>
      <c r="J4" s="88">
        <f t="shared" si="4"/>
        <v>0</v>
      </c>
      <c r="K4" s="88">
        <f t="shared" si="5"/>
        <v>0</v>
      </c>
      <c r="L4" s="88">
        <f t="shared" si="6"/>
        <v>0</v>
      </c>
      <c r="AB4" s="27"/>
      <c r="AC4" s="28"/>
      <c r="AD4" s="28"/>
      <c r="AE4" s="28"/>
      <c r="AF4" s="28"/>
      <c r="AG4" s="28"/>
      <c r="AH4" s="28"/>
      <c r="AI4" s="27"/>
      <c r="AO4" s="88" t="str">
        <f>_xlfn.CONCAT(Réglages!$C$31," 2")</f>
        <v>Rouge 2</v>
      </c>
      <c r="AP4" s="88" t="str">
        <f>_xlfn.CONCAT(Réglages!$C$31," 2")</f>
        <v>Rouge 2</v>
      </c>
      <c r="AQ4" s="88" t="str">
        <f>_xlfn.CONCAT(Réglages!$C$31," 2")</f>
        <v>Rouge 2</v>
      </c>
      <c r="AR4" s="8"/>
      <c r="AT4" s="88" t="s">
        <v>33</v>
      </c>
      <c r="AU4" s="88">
        <v>2</v>
      </c>
      <c r="AY4" s="88">
        <v>1.1000000000000001</v>
      </c>
    </row>
    <row r="5" spans="1:51" ht="35.1" customHeight="1" x14ac:dyDescent="0.25">
      <c r="A5" s="88" t="str">
        <f t="shared" si="0"/>
        <v>Classe Test</v>
      </c>
      <c r="B5" s="88">
        <f>AC47</f>
        <v>0</v>
      </c>
      <c r="C5" s="88" t="str">
        <f t="shared" si="1"/>
        <v/>
      </c>
      <c r="D5" s="88" t="str">
        <f>RIGHT($AC$11,1)</f>
        <v/>
      </c>
      <c r="E5" s="88">
        <f>$AG$33</f>
        <v>0</v>
      </c>
      <c r="F5" s="88">
        <f>VALUE($AG$34)</f>
        <v>2</v>
      </c>
      <c r="G5" s="88" t="str">
        <f>VLOOKUP(B5,$AR$43:$AT$47,3)</f>
        <v xml:space="preserve"> </v>
      </c>
      <c r="H5" s="88" t="str">
        <f t="shared" si="2"/>
        <v xml:space="preserve"> </v>
      </c>
      <c r="I5" s="88">
        <f t="shared" si="3"/>
        <v>0</v>
      </c>
      <c r="J5" s="88">
        <f t="shared" si="4"/>
        <v>0</v>
      </c>
      <c r="K5" s="88">
        <f t="shared" si="5"/>
        <v>0</v>
      </c>
      <c r="L5" s="88">
        <f t="shared" si="6"/>
        <v>0</v>
      </c>
      <c r="AB5" s="27"/>
      <c r="AC5" s="158" t="str">
        <f>Réglages!C7</f>
        <v>Observateurs, Noms Prénoms &gt;&gt;</v>
      </c>
      <c r="AD5" s="159"/>
      <c r="AE5" s="160"/>
      <c r="AF5" s="131"/>
      <c r="AG5" s="132"/>
      <c r="AH5" s="133"/>
      <c r="AI5" s="27"/>
      <c r="AO5" s="88" t="str">
        <f>_xlfn.CONCAT(Réglages!$C$32," 1")</f>
        <v>Bleu 1</v>
      </c>
      <c r="AP5" s="88" t="str">
        <f>_xlfn.CONCAT(Réglages!$C$31," 3")</f>
        <v>Rouge 3</v>
      </c>
      <c r="AQ5" s="88" t="str">
        <f>_xlfn.CONCAT(Réglages!$C$31," 3")</f>
        <v>Rouge 3</v>
      </c>
      <c r="AR5" s="8"/>
      <c r="AT5" s="88" t="s">
        <v>7</v>
      </c>
      <c r="AU5" s="88">
        <v>1</v>
      </c>
      <c r="AY5" s="88">
        <v>1.2</v>
      </c>
    </row>
    <row r="6" spans="1:51" ht="35.1" customHeight="1" x14ac:dyDescent="0.25">
      <c r="A6" s="88" t="str">
        <f t="shared" si="0"/>
        <v>Classe Test</v>
      </c>
      <c r="B6" s="88">
        <f>AC48</f>
        <v>0</v>
      </c>
      <c r="C6" s="88" t="str">
        <f t="shared" si="1"/>
        <v/>
      </c>
      <c r="D6" s="88" t="str">
        <f>RIGHT($AC$11,1)</f>
        <v/>
      </c>
      <c r="E6" s="88">
        <f>$AG$33</f>
        <v>0</v>
      </c>
      <c r="F6" s="88">
        <f>VALUE($AG$34)</f>
        <v>2</v>
      </c>
      <c r="G6" s="88" t="str">
        <f>VLOOKUP(B6,$AR$43:$AT$47,3)</f>
        <v xml:space="preserve"> </v>
      </c>
      <c r="H6" s="88" t="str">
        <f t="shared" si="2"/>
        <v xml:space="preserve"> </v>
      </c>
      <c r="I6" s="88">
        <f t="shared" si="3"/>
        <v>0</v>
      </c>
      <c r="J6" s="88">
        <f t="shared" si="4"/>
        <v>0</v>
      </c>
      <c r="K6" s="88">
        <f t="shared" si="5"/>
        <v>0</v>
      </c>
      <c r="L6" s="88">
        <f t="shared" si="6"/>
        <v>0</v>
      </c>
      <c r="AB6" s="27"/>
      <c r="AC6" s="161"/>
      <c r="AD6" s="162"/>
      <c r="AE6" s="163"/>
      <c r="AF6" s="131"/>
      <c r="AG6" s="132"/>
      <c r="AH6" s="133"/>
      <c r="AI6" s="27"/>
      <c r="AO6" s="88" t="str">
        <f>_xlfn.CONCAT(Réglages!$C$32," 2")</f>
        <v>Bleu 2</v>
      </c>
      <c r="AP6" s="88" t="str">
        <f>_xlfn.CONCAT(Réglages!$C$32," 1")</f>
        <v>Bleu 1</v>
      </c>
      <c r="AQ6" s="88" t="str">
        <f>_xlfn.CONCAT(Réglages!$C$31," 4")</f>
        <v>Rouge 4</v>
      </c>
      <c r="AR6" s="8"/>
      <c r="AY6" s="88">
        <v>1.3</v>
      </c>
    </row>
    <row r="7" spans="1:51" ht="35.1" customHeight="1" x14ac:dyDescent="0.25">
      <c r="AB7" s="27"/>
      <c r="AC7" s="164"/>
      <c r="AD7" s="165"/>
      <c r="AE7" s="166"/>
      <c r="AF7" s="131"/>
      <c r="AG7" s="132"/>
      <c r="AH7" s="133"/>
      <c r="AI7" s="27"/>
      <c r="AP7" s="88" t="str">
        <f>_xlfn.CONCAT(Réglages!$C$32," 2")</f>
        <v>Bleu 2</v>
      </c>
      <c r="AQ7" s="88" t="str">
        <f>_xlfn.CONCAT(Réglages!$C$32," 1")</f>
        <v>Bleu 1</v>
      </c>
      <c r="AY7" s="88">
        <v>1.4</v>
      </c>
    </row>
    <row r="8" spans="1:51" ht="13.5" customHeight="1" x14ac:dyDescent="0.25">
      <c r="AB8" s="27"/>
      <c r="AC8" s="28"/>
      <c r="AD8" s="28"/>
      <c r="AE8" s="28"/>
      <c r="AF8" s="28"/>
      <c r="AG8" s="28"/>
      <c r="AH8" s="28"/>
      <c r="AI8" s="27"/>
      <c r="AP8" s="88" t="str">
        <f>_xlfn.CONCAT(Réglages!$C$32," 3")</f>
        <v>Bleu 3</v>
      </c>
      <c r="AQ8" s="88" t="str">
        <f>_xlfn.CONCAT(Réglages!$C$32," 2")</f>
        <v>Bleu 2</v>
      </c>
      <c r="AY8" s="88">
        <v>1.5</v>
      </c>
    </row>
    <row r="9" spans="1:51" ht="2.25" customHeight="1" thickBot="1" x14ac:dyDescent="0.3">
      <c r="AB9" s="27"/>
      <c r="AC9" s="28"/>
      <c r="AD9" s="28"/>
      <c r="AE9" s="28"/>
      <c r="AF9" s="28"/>
      <c r="AG9" s="28"/>
      <c r="AH9" s="28"/>
      <c r="AI9" s="27"/>
      <c r="AL9" s="88" t="s">
        <v>19</v>
      </c>
      <c r="AM9" s="88" t="s">
        <v>24</v>
      </c>
      <c r="AO9" s="88" t="s">
        <v>20</v>
      </c>
      <c r="AP9" s="88" t="s">
        <v>21</v>
      </c>
      <c r="AQ9" s="88" t="str">
        <f>_xlfn.CONCAT(Réglages!$C$32," 3")</f>
        <v>Bleu 3</v>
      </c>
      <c r="AR9" s="88" t="s">
        <v>23</v>
      </c>
      <c r="AT9" s="88" t="s">
        <v>25</v>
      </c>
      <c r="AY9" s="88">
        <v>1.6</v>
      </c>
    </row>
    <row r="10" spans="1:51" ht="35.1" customHeight="1" thickTop="1" x14ac:dyDescent="0.25">
      <c r="AB10" s="27"/>
      <c r="AC10" s="152" t="str">
        <f>Réglages!C8</f>
        <v xml:space="preserve">Equipe observée </v>
      </c>
      <c r="AD10" s="153"/>
      <c r="AE10" s="153"/>
      <c r="AF10" s="153"/>
      <c r="AG10" s="153"/>
      <c r="AH10" s="154"/>
      <c r="AI10" s="27"/>
      <c r="AQ10" s="88" t="str">
        <f>_xlfn.CONCAT(Réglages!$C$32," 3")</f>
        <v>Bleu 3</v>
      </c>
      <c r="AY10" s="88">
        <v>1.7</v>
      </c>
    </row>
    <row r="11" spans="1:51" ht="35.1" customHeight="1" thickBot="1" x14ac:dyDescent="0.3">
      <c r="AB11" s="27"/>
      <c r="AC11" s="155"/>
      <c r="AD11" s="156"/>
      <c r="AE11" s="156"/>
      <c r="AF11" s="156"/>
      <c r="AG11" s="156"/>
      <c r="AH11" s="157"/>
      <c r="AI11" s="27"/>
      <c r="AL11" s="10" t="str">
        <f t="shared" ref="AL11:AL22" si="7">LEFT(AG16,1)</f>
        <v>0</v>
      </c>
      <c r="AM11" s="88">
        <f>VALUE(AL11)</f>
        <v>0</v>
      </c>
      <c r="AN11" s="88">
        <f>AM23</f>
        <v>0</v>
      </c>
      <c r="AO11" s="88">
        <f t="shared" ref="AO11:AO22" si="8">IF(RIGHT(AG16,1)="t",1,0)</f>
        <v>0</v>
      </c>
      <c r="AP11" s="88">
        <f>SUM(AO11:AO22)</f>
        <v>0</v>
      </c>
      <c r="AQ11" s="88" t="str">
        <f>_xlfn.CONCAT(Réglages!$C$32," 4")</f>
        <v>Bleu 4</v>
      </c>
      <c r="AR11" s="88">
        <v>0</v>
      </c>
      <c r="AT11" s="88">
        <f>AE33-AE34</f>
        <v>0</v>
      </c>
      <c r="AY11" s="88">
        <v>1.8</v>
      </c>
    </row>
    <row r="12" spans="1:51" ht="27" customHeight="1" thickTop="1" x14ac:dyDescent="0.3">
      <c r="AB12" s="27"/>
      <c r="AC12" s="26"/>
      <c r="AD12" s="26"/>
      <c r="AE12" s="26"/>
      <c r="AF12" s="26"/>
      <c r="AG12" s="26"/>
      <c r="AH12" s="26"/>
      <c r="AI12" s="27"/>
      <c r="AL12" s="10" t="str">
        <f t="shared" si="7"/>
        <v>0</v>
      </c>
      <c r="AM12" s="88">
        <f t="shared" ref="AM12:AM22" si="9">VALUE(AL12)</f>
        <v>0</v>
      </c>
      <c r="AO12" s="88">
        <f t="shared" si="8"/>
        <v>0</v>
      </c>
      <c r="AR12" s="88">
        <v>1</v>
      </c>
      <c r="AY12" s="88">
        <v>1.9</v>
      </c>
    </row>
    <row r="13" spans="1:51" ht="35.1" customHeight="1" x14ac:dyDescent="0.25">
      <c r="AB13" s="146" t="str">
        <f>Réglages!C9</f>
        <v>Observateurs : soyez bien attentifs, neutres et fiables !!!</v>
      </c>
      <c r="AC13" s="146"/>
      <c r="AD13" s="146"/>
      <c r="AE13" s="146"/>
      <c r="AF13" s="146"/>
      <c r="AG13" s="146"/>
      <c r="AH13" s="146"/>
      <c r="AI13" s="146"/>
      <c r="AL13" s="10" t="str">
        <f t="shared" si="7"/>
        <v>0</v>
      </c>
      <c r="AM13" s="88">
        <f t="shared" si="9"/>
        <v>0</v>
      </c>
      <c r="AO13" s="88">
        <f t="shared" si="8"/>
        <v>0</v>
      </c>
      <c r="AR13" s="88">
        <v>2</v>
      </c>
      <c r="AY13" s="88">
        <v>2</v>
      </c>
    </row>
    <row r="14" spans="1:51" ht="15.75" customHeight="1" thickBot="1" x14ac:dyDescent="0.35">
      <c r="AB14" s="27"/>
      <c r="AC14" s="28"/>
      <c r="AD14" s="26"/>
      <c r="AE14" s="26"/>
      <c r="AF14" s="26"/>
      <c r="AG14" s="26"/>
      <c r="AH14" s="28"/>
      <c r="AI14" s="27"/>
      <c r="AL14" s="10" t="str">
        <f t="shared" si="7"/>
        <v>0</v>
      </c>
      <c r="AM14" s="88">
        <f t="shared" si="9"/>
        <v>0</v>
      </c>
      <c r="AO14" s="88">
        <f t="shared" si="8"/>
        <v>0</v>
      </c>
      <c r="AR14" s="88">
        <v>3</v>
      </c>
      <c r="AY14" s="88">
        <v>2.1</v>
      </c>
    </row>
    <row r="15" spans="1:51" ht="44.25" customHeight="1" thickTop="1" x14ac:dyDescent="0.25">
      <c r="AB15" s="27"/>
      <c r="AC15" s="28"/>
      <c r="AD15" s="29" t="str">
        <f>Réglages!C11</f>
        <v xml:space="preserve">Points </v>
      </c>
      <c r="AE15" s="30" t="str">
        <f>Réglages!C12</f>
        <v>Jokers</v>
      </c>
      <c r="AF15" s="30" t="str">
        <f>Réglages!C13</f>
        <v>Possessions</v>
      </c>
      <c r="AG15" s="31" t="str">
        <f>Réglages!E6</f>
        <v xml:space="preserve">Zones Franchies </v>
      </c>
      <c r="AH15" s="28"/>
      <c r="AI15" s="27"/>
      <c r="AL15" s="10" t="str">
        <f t="shared" si="7"/>
        <v>0</v>
      </c>
      <c r="AM15" s="88">
        <f t="shared" si="9"/>
        <v>0</v>
      </c>
      <c r="AO15" s="88">
        <f t="shared" si="8"/>
        <v>0</v>
      </c>
      <c r="AR15" s="88">
        <v>4</v>
      </c>
      <c r="AY15" s="88">
        <v>2.2000000000000002</v>
      </c>
    </row>
    <row r="16" spans="1:51" ht="35.1" customHeight="1" x14ac:dyDescent="0.25">
      <c r="AB16" s="27"/>
      <c r="AC16" s="28"/>
      <c r="AD16" s="32" t="str">
        <f t="shared" ref="AD16:AD27" si="10">IF(AO11=1,1,"…")</f>
        <v>…</v>
      </c>
      <c r="AE16" s="89" t="s">
        <v>18</v>
      </c>
      <c r="AF16" s="34">
        <v>1</v>
      </c>
      <c r="AG16" s="90">
        <v>0</v>
      </c>
      <c r="AH16" s="28"/>
      <c r="AI16" s="27"/>
      <c r="AL16" s="10" t="str">
        <f t="shared" si="7"/>
        <v>0</v>
      </c>
      <c r="AM16" s="88">
        <f t="shared" si="9"/>
        <v>0</v>
      </c>
      <c r="AO16" s="88">
        <f t="shared" si="8"/>
        <v>0</v>
      </c>
      <c r="AR16" s="88">
        <v>5</v>
      </c>
      <c r="AY16" s="88">
        <v>2.2999999999999998</v>
      </c>
    </row>
    <row r="17" spans="28:51" ht="35.1" customHeight="1" x14ac:dyDescent="0.25">
      <c r="AB17" s="27"/>
      <c r="AC17" s="28"/>
      <c r="AD17" s="32" t="str">
        <f t="shared" si="10"/>
        <v>…</v>
      </c>
      <c r="AE17" s="89" t="s">
        <v>18</v>
      </c>
      <c r="AF17" s="34">
        <v>2</v>
      </c>
      <c r="AG17" s="90">
        <v>0</v>
      </c>
      <c r="AH17" s="28"/>
      <c r="AI17" s="27"/>
      <c r="AL17" s="10" t="str">
        <f t="shared" si="7"/>
        <v>0</v>
      </c>
      <c r="AM17" s="88">
        <f t="shared" si="9"/>
        <v>0</v>
      </c>
      <c r="AO17" s="88">
        <f t="shared" si="8"/>
        <v>0</v>
      </c>
      <c r="AR17" s="88">
        <v>6</v>
      </c>
      <c r="AY17" s="88">
        <v>2.4</v>
      </c>
    </row>
    <row r="18" spans="28:51" ht="35.1" customHeight="1" x14ac:dyDescent="0.25">
      <c r="AB18" s="27"/>
      <c r="AC18" s="28"/>
      <c r="AD18" s="32" t="str">
        <f t="shared" si="10"/>
        <v>…</v>
      </c>
      <c r="AE18" s="89" t="s">
        <v>18</v>
      </c>
      <c r="AF18" s="34">
        <v>3</v>
      </c>
      <c r="AG18" s="90">
        <v>0</v>
      </c>
      <c r="AH18" s="28"/>
      <c r="AI18" s="27"/>
      <c r="AL18" s="10" t="str">
        <f t="shared" si="7"/>
        <v>0</v>
      </c>
      <c r="AM18" s="88">
        <f t="shared" si="9"/>
        <v>0</v>
      </c>
      <c r="AO18" s="88">
        <f t="shared" si="8"/>
        <v>0</v>
      </c>
      <c r="AR18" s="88">
        <v>7</v>
      </c>
      <c r="AY18" s="88">
        <v>2.5</v>
      </c>
    </row>
    <row r="19" spans="28:51" ht="35.1" customHeight="1" x14ac:dyDescent="0.25">
      <c r="AB19" s="27"/>
      <c r="AC19" s="28"/>
      <c r="AD19" s="32" t="str">
        <f t="shared" si="10"/>
        <v>…</v>
      </c>
      <c r="AE19" s="89" t="s">
        <v>18</v>
      </c>
      <c r="AF19" s="34">
        <v>4</v>
      </c>
      <c r="AG19" s="90">
        <v>0</v>
      </c>
      <c r="AH19" s="28"/>
      <c r="AI19" s="27"/>
      <c r="AL19" s="10" t="str">
        <f t="shared" si="7"/>
        <v>0</v>
      </c>
      <c r="AM19" s="88">
        <f t="shared" si="9"/>
        <v>0</v>
      </c>
      <c r="AO19" s="88">
        <f t="shared" si="8"/>
        <v>0</v>
      </c>
      <c r="AR19" s="88">
        <v>8</v>
      </c>
      <c r="AY19" s="88">
        <v>2.6</v>
      </c>
    </row>
    <row r="20" spans="28:51" ht="35.1" customHeight="1" x14ac:dyDescent="0.25">
      <c r="AB20" s="27"/>
      <c r="AC20" s="28"/>
      <c r="AD20" s="32" t="str">
        <f t="shared" si="10"/>
        <v>…</v>
      </c>
      <c r="AE20" s="89" t="s">
        <v>18</v>
      </c>
      <c r="AF20" s="34">
        <v>5</v>
      </c>
      <c r="AG20" s="90">
        <v>0</v>
      </c>
      <c r="AH20" s="28"/>
      <c r="AI20" s="27"/>
      <c r="AL20" s="10" t="str">
        <f t="shared" si="7"/>
        <v>0</v>
      </c>
      <c r="AM20" s="88">
        <f t="shared" si="9"/>
        <v>0</v>
      </c>
      <c r="AO20" s="88">
        <f t="shared" si="8"/>
        <v>0</v>
      </c>
      <c r="AR20" s="88">
        <v>9</v>
      </c>
      <c r="AY20" s="88">
        <v>2.7</v>
      </c>
    </row>
    <row r="21" spans="28:51" ht="35.1" customHeight="1" x14ac:dyDescent="0.25">
      <c r="AB21" s="27"/>
      <c r="AC21" s="28"/>
      <c r="AD21" s="32" t="str">
        <f t="shared" si="10"/>
        <v>…</v>
      </c>
      <c r="AE21" s="89" t="s">
        <v>18</v>
      </c>
      <c r="AF21" s="34">
        <v>6</v>
      </c>
      <c r="AG21" s="90">
        <v>0</v>
      </c>
      <c r="AH21" s="28"/>
      <c r="AI21" s="27"/>
      <c r="AL21" s="10" t="str">
        <f t="shared" si="7"/>
        <v>0</v>
      </c>
      <c r="AM21" s="88">
        <f t="shared" si="9"/>
        <v>0</v>
      </c>
      <c r="AO21" s="88">
        <f t="shared" si="8"/>
        <v>0</v>
      </c>
      <c r="AR21" s="88">
        <v>10</v>
      </c>
      <c r="AY21" s="88">
        <v>2.8</v>
      </c>
    </row>
    <row r="22" spans="28:51" ht="35.1" customHeight="1" x14ac:dyDescent="0.25">
      <c r="AB22" s="27"/>
      <c r="AC22" s="28"/>
      <c r="AD22" s="32" t="str">
        <f t="shared" si="10"/>
        <v>…</v>
      </c>
      <c r="AE22" s="89" t="s">
        <v>18</v>
      </c>
      <c r="AF22" s="34">
        <v>7</v>
      </c>
      <c r="AG22" s="90">
        <v>0</v>
      </c>
      <c r="AH22" s="28"/>
      <c r="AI22" s="27"/>
      <c r="AL22" s="10" t="str">
        <f t="shared" si="7"/>
        <v>0</v>
      </c>
      <c r="AM22" s="88">
        <f t="shared" si="9"/>
        <v>0</v>
      </c>
      <c r="AO22" s="88">
        <f t="shared" si="8"/>
        <v>0</v>
      </c>
      <c r="AR22" s="88">
        <v>11</v>
      </c>
      <c r="AY22" s="88">
        <v>2.9</v>
      </c>
    </row>
    <row r="23" spans="28:51" ht="35.1" customHeight="1" x14ac:dyDescent="0.25">
      <c r="AB23" s="27"/>
      <c r="AC23" s="28"/>
      <c r="AD23" s="32" t="str">
        <f t="shared" si="10"/>
        <v>…</v>
      </c>
      <c r="AE23" s="89" t="s">
        <v>18</v>
      </c>
      <c r="AF23" s="34">
        <v>8</v>
      </c>
      <c r="AG23" s="90">
        <v>0</v>
      </c>
      <c r="AH23" s="28"/>
      <c r="AI23" s="27"/>
      <c r="AL23" s="10">
        <f>SUM(AL11,AL12,AL13,AL14,AL15,AL16,AL17,AL18,AL19,AL20,AL21,AL22)</f>
        <v>0</v>
      </c>
      <c r="AM23" s="88">
        <f>SUM(AM11:AM22)</f>
        <v>0</v>
      </c>
      <c r="AR23" s="88">
        <v>12</v>
      </c>
      <c r="AY23" s="88">
        <v>3</v>
      </c>
    </row>
    <row r="24" spans="28:51" ht="35.1" customHeight="1" x14ac:dyDescent="0.25">
      <c r="AB24" s="27"/>
      <c r="AC24" s="28"/>
      <c r="AD24" s="32" t="str">
        <f t="shared" si="10"/>
        <v>…</v>
      </c>
      <c r="AE24" s="89" t="s">
        <v>18</v>
      </c>
      <c r="AF24" s="34">
        <v>9</v>
      </c>
      <c r="AG24" s="90">
        <v>0</v>
      </c>
      <c r="AH24" s="28"/>
      <c r="AI24" s="27"/>
      <c r="AO24" s="73">
        <f>Réglages!C26</f>
        <v>3</v>
      </c>
      <c r="AP24" s="88" t="s">
        <v>109</v>
      </c>
      <c r="AQ24" s="88" t="s">
        <v>110</v>
      </c>
      <c r="AR24" s="88" t="s">
        <v>111</v>
      </c>
      <c r="AS24" s="88" t="s">
        <v>112</v>
      </c>
      <c r="AY24" s="88">
        <v>3.1</v>
      </c>
    </row>
    <row r="25" spans="28:51" ht="35.1" customHeight="1" x14ac:dyDescent="0.25">
      <c r="AB25" s="27"/>
      <c r="AC25" s="28"/>
      <c r="AD25" s="32" t="str">
        <f t="shared" si="10"/>
        <v>…</v>
      </c>
      <c r="AE25" s="89" t="s">
        <v>18</v>
      </c>
      <c r="AF25" s="34">
        <v>10</v>
      </c>
      <c r="AG25" s="90">
        <v>0</v>
      </c>
      <c r="AH25" s="28"/>
      <c r="AI25" s="27"/>
      <c r="AP25" s="70">
        <v>0</v>
      </c>
      <c r="AQ25" s="70">
        <v>0</v>
      </c>
      <c r="AR25" s="70">
        <v>0</v>
      </c>
      <c r="AS25" s="70">
        <v>0</v>
      </c>
      <c r="AY25" s="88">
        <v>3.2</v>
      </c>
    </row>
    <row r="26" spans="28:51" ht="35.1" customHeight="1" x14ac:dyDescent="0.25">
      <c r="AB26" s="27"/>
      <c r="AC26" s="28"/>
      <c r="AD26" s="32" t="str">
        <f t="shared" si="10"/>
        <v>…</v>
      </c>
      <c r="AE26" s="89" t="s">
        <v>18</v>
      </c>
      <c r="AF26" s="34">
        <v>11</v>
      </c>
      <c r="AG26" s="90">
        <v>0</v>
      </c>
      <c r="AH26" s="28"/>
      <c r="AI26" s="27"/>
      <c r="AP26" s="70">
        <v>1</v>
      </c>
      <c r="AQ26" s="70">
        <v>1</v>
      </c>
      <c r="AR26" s="70">
        <v>1</v>
      </c>
      <c r="AS26" s="70">
        <v>1</v>
      </c>
      <c r="AY26" s="88">
        <v>3.3</v>
      </c>
    </row>
    <row r="27" spans="28:51" ht="35.1" customHeight="1" thickBot="1" x14ac:dyDescent="0.3">
      <c r="AB27" s="27"/>
      <c r="AC27" s="28"/>
      <c r="AD27" s="36" t="str">
        <f t="shared" si="10"/>
        <v>…</v>
      </c>
      <c r="AE27" s="37" t="s">
        <v>18</v>
      </c>
      <c r="AF27" s="38">
        <v>12</v>
      </c>
      <c r="AG27" s="90">
        <v>0</v>
      </c>
      <c r="AH27" s="28"/>
      <c r="AI27" s="27"/>
      <c r="AP27" s="70" t="s">
        <v>9</v>
      </c>
      <c r="AQ27" s="70" t="s">
        <v>9</v>
      </c>
      <c r="AR27" s="70" t="s">
        <v>9</v>
      </c>
      <c r="AS27" s="70" t="s">
        <v>9</v>
      </c>
      <c r="AY27" s="88">
        <v>3.4</v>
      </c>
    </row>
    <row r="28" spans="28:51" ht="48" customHeight="1" thickTop="1" thickBot="1" x14ac:dyDescent="0.3">
      <c r="AB28" s="27"/>
      <c r="AC28" s="28"/>
      <c r="AD28" s="39" t="str">
        <f>Réglages!E7</f>
        <v>Jokers &gt;&gt;</v>
      </c>
      <c r="AE28" s="40">
        <f>COUNTIF(AE16:AE27,"Ok")</f>
        <v>0</v>
      </c>
      <c r="AF28" s="39" t="str">
        <f>Réglages!E8</f>
        <v>Total zones franchies &gt;&gt;</v>
      </c>
      <c r="AG28" s="41">
        <f>AM23</f>
        <v>0</v>
      </c>
      <c r="AH28" s="28"/>
      <c r="AI28" s="27"/>
      <c r="AP28" s="70">
        <v>2</v>
      </c>
      <c r="AQ28" s="70">
        <v>2</v>
      </c>
      <c r="AR28" s="70">
        <v>2</v>
      </c>
      <c r="AS28" s="70">
        <v>2</v>
      </c>
      <c r="AY28" s="88">
        <v>3.5</v>
      </c>
    </row>
    <row r="29" spans="28:51" ht="11.25" customHeight="1" x14ac:dyDescent="0.25">
      <c r="AB29" s="27"/>
      <c r="AC29" s="28"/>
      <c r="AD29" s="28"/>
      <c r="AE29" s="28"/>
      <c r="AF29" s="28"/>
      <c r="AG29" s="28"/>
      <c r="AH29" s="28"/>
      <c r="AI29" s="27"/>
      <c r="AP29" s="70" t="s">
        <v>10</v>
      </c>
      <c r="AQ29" s="70" t="s">
        <v>10</v>
      </c>
      <c r="AR29" s="70" t="s">
        <v>10</v>
      </c>
      <c r="AS29" s="70" t="s">
        <v>10</v>
      </c>
      <c r="AY29" s="88">
        <v>3.6</v>
      </c>
    </row>
    <row r="30" spans="28:51" ht="15" hidden="1" customHeight="1" x14ac:dyDescent="0.25">
      <c r="AB30" s="27"/>
      <c r="AC30" s="28"/>
      <c r="AD30" s="28"/>
      <c r="AE30" s="28"/>
      <c r="AF30" s="28"/>
      <c r="AG30" s="28"/>
      <c r="AH30" s="28"/>
      <c r="AI30" s="27"/>
      <c r="AL30" s="88">
        <f>AG34</f>
        <v>2</v>
      </c>
      <c r="AM30" s="88">
        <f>VALUE(AL30)</f>
        <v>2</v>
      </c>
      <c r="AP30" s="70" t="s">
        <v>11</v>
      </c>
      <c r="AQ30" s="70">
        <v>3</v>
      </c>
      <c r="AR30" s="70">
        <v>3</v>
      </c>
      <c r="AS30" s="70">
        <v>3</v>
      </c>
      <c r="AY30" s="88">
        <v>3.7</v>
      </c>
    </row>
    <row r="31" spans="28:51" ht="15" hidden="1" customHeight="1" x14ac:dyDescent="0.25">
      <c r="AB31" s="27"/>
      <c r="AC31" s="28"/>
      <c r="AD31" s="28"/>
      <c r="AE31" s="28"/>
      <c r="AF31" s="28"/>
      <c r="AG31" s="28"/>
      <c r="AH31" s="28"/>
      <c r="AI31" s="27"/>
      <c r="AQ31" s="70" t="s">
        <v>11</v>
      </c>
      <c r="AR31" s="70" t="s">
        <v>11</v>
      </c>
      <c r="AS31" s="70" t="s">
        <v>11</v>
      </c>
      <c r="AY31" s="88">
        <v>3.8</v>
      </c>
    </row>
    <row r="32" spans="28:51" ht="15" customHeight="1" thickBot="1" x14ac:dyDescent="0.3">
      <c r="AB32" s="27"/>
      <c r="AC32" s="28"/>
      <c r="AD32" s="28"/>
      <c r="AE32" s="28"/>
      <c r="AF32" s="28"/>
      <c r="AG32" s="28"/>
      <c r="AH32" s="28"/>
      <c r="AI32" s="27"/>
      <c r="AP32" s="70"/>
      <c r="AQ32" s="70" t="s">
        <v>12</v>
      </c>
      <c r="AR32" s="70">
        <v>4</v>
      </c>
      <c r="AS32" s="70">
        <v>4</v>
      </c>
      <c r="AY32" s="88">
        <v>3.9</v>
      </c>
    </row>
    <row r="33" spans="28:51" ht="45" customHeight="1" thickTop="1" thickBot="1" x14ac:dyDescent="0.3">
      <c r="AB33" s="27"/>
      <c r="AC33" s="167" t="str">
        <f>Réglages!E9</f>
        <v>Total des points marqués par l'équipe observée  &gt;&gt;</v>
      </c>
      <c r="AD33" s="168"/>
      <c r="AE33" s="42">
        <f>SUM(AD16:AD27)</f>
        <v>0</v>
      </c>
      <c r="AF33" s="43" t="str">
        <f>Réglages!E11</f>
        <v>Distance totale  franchie &gt;&gt;</v>
      </c>
      <c r="AG33" s="44">
        <f>AG28*Réglages!E26</f>
        <v>0</v>
      </c>
      <c r="AH33" s="45" t="s">
        <v>27</v>
      </c>
      <c r="AI33" s="27"/>
      <c r="AP33" s="70"/>
      <c r="AQ33" s="70"/>
      <c r="AR33" s="70" t="s">
        <v>12</v>
      </c>
      <c r="AS33" s="70" t="s">
        <v>12</v>
      </c>
      <c r="AY33" s="88">
        <v>4</v>
      </c>
    </row>
    <row r="34" spans="28:51" ht="45" customHeight="1" thickBot="1" x14ac:dyDescent="0.3">
      <c r="AB34" s="27"/>
      <c r="AC34" s="169" t="str">
        <f>Réglages!E12</f>
        <v>Total des points marqués par l'équipe adverse  &gt;&gt;</v>
      </c>
      <c r="AD34" s="170"/>
      <c r="AE34" s="46">
        <v>0</v>
      </c>
      <c r="AF34" s="47" t="str">
        <f>Réglages!G6</f>
        <v xml:space="preserve">Score  match &gt;&gt;  </v>
      </c>
      <c r="AG34" s="48">
        <f>IF(AT11=0,Réglages!H27,IF(AT11&lt;0,Réglages!H28,IF(AT11&gt;0,Réglages!H26)))</f>
        <v>2</v>
      </c>
      <c r="AH34" s="49" t="str">
        <f>IF(AM30=Réglages!H28,Réglages!G28,IF(AM30=Réglages!H27,Réglages!G27,Réglages!G26))</f>
        <v>Egalité</v>
      </c>
      <c r="AI34" s="27"/>
      <c r="AP34" s="70"/>
      <c r="AQ34" s="70"/>
      <c r="AR34" s="70" t="s">
        <v>13</v>
      </c>
      <c r="AS34" s="70">
        <v>5</v>
      </c>
    </row>
    <row r="35" spans="28:51" ht="21.75" customHeight="1" thickTop="1" x14ac:dyDescent="0.25">
      <c r="AB35" s="27"/>
      <c r="AC35" s="28"/>
      <c r="AD35" s="28"/>
      <c r="AE35" s="28"/>
      <c r="AF35" s="28"/>
      <c r="AG35" s="28"/>
      <c r="AH35" s="28"/>
      <c r="AI35" s="27"/>
      <c r="AP35" s="70"/>
      <c r="AQ35" s="70"/>
      <c r="AS35" s="70" t="s">
        <v>13</v>
      </c>
    </row>
    <row r="36" spans="28:51" ht="99" customHeight="1" x14ac:dyDescent="0.25">
      <c r="AB36" s="27"/>
      <c r="AC36" s="28"/>
      <c r="AD36" s="28"/>
      <c r="AE36" s="28"/>
      <c r="AF36" s="28"/>
      <c r="AG36" s="28"/>
      <c r="AH36" s="28"/>
      <c r="AI36" s="27"/>
      <c r="AP36" s="70"/>
      <c r="AS36" s="70" t="s">
        <v>14</v>
      </c>
    </row>
    <row r="37" spans="28:51" ht="35.1" customHeight="1" x14ac:dyDescent="0.25">
      <c r="AB37" s="147" t="s">
        <v>26</v>
      </c>
      <c r="AC37" s="147"/>
      <c r="AD37" s="147"/>
      <c r="AE37" s="147"/>
      <c r="AF37" s="147"/>
      <c r="AG37" s="147"/>
      <c r="AH37" s="147"/>
      <c r="AI37" s="147"/>
      <c r="AP37" s="70"/>
      <c r="AQ37" s="70"/>
    </row>
    <row r="38" spans="28:51" ht="16.5" customHeight="1" thickBot="1" x14ac:dyDescent="0.35">
      <c r="AB38" s="27"/>
      <c r="AC38" s="28"/>
      <c r="AD38" s="26"/>
      <c r="AE38" s="26"/>
      <c r="AF38" s="26"/>
      <c r="AG38" s="26"/>
      <c r="AH38" s="28"/>
      <c r="AI38" s="27"/>
      <c r="AP38" s="70"/>
      <c r="AQ38" s="70"/>
    </row>
    <row r="39" spans="28:51" ht="35.1" hidden="1" customHeight="1" thickTop="1" x14ac:dyDescent="0.25">
      <c r="AB39" s="27"/>
      <c r="AC39" s="28"/>
      <c r="AD39" s="124">
        <f>Réglages!G8</f>
        <v>0</v>
      </c>
      <c r="AE39" s="125"/>
      <c r="AF39" s="128"/>
      <c r="AG39" s="129"/>
      <c r="AH39" s="81" t="s">
        <v>126</v>
      </c>
      <c r="AI39" s="27"/>
      <c r="AP39" s="70"/>
      <c r="AQ39" s="70"/>
      <c r="AR39" s="70"/>
    </row>
    <row r="40" spans="28:51" ht="35.1" customHeight="1" thickTop="1" thickBot="1" x14ac:dyDescent="0.3">
      <c r="AB40" s="27"/>
      <c r="AC40" s="28"/>
      <c r="AD40" s="126" t="str">
        <f>Réglages!G9</f>
        <v>Notre score " fairplay "</v>
      </c>
      <c r="AE40" s="127"/>
      <c r="AF40" s="127" t="str">
        <f>IFERROR(AP43," ")</f>
        <v xml:space="preserve"> </v>
      </c>
      <c r="AG40" s="130"/>
      <c r="AH40" s="28"/>
      <c r="AI40" s="27"/>
      <c r="AP40" s="70"/>
      <c r="AQ40" s="70"/>
      <c r="AR40" s="70"/>
    </row>
    <row r="41" spans="28:51" ht="14.25" customHeight="1" thickTop="1" thickBot="1" x14ac:dyDescent="0.3">
      <c r="AB41" s="27"/>
      <c r="AC41" s="28"/>
      <c r="AD41" s="28"/>
      <c r="AE41" s="28"/>
      <c r="AF41" s="28"/>
      <c r="AG41" s="28"/>
      <c r="AH41" s="28"/>
      <c r="AI41" s="27"/>
    </row>
    <row r="42" spans="28:51" ht="48" customHeight="1" thickBot="1" x14ac:dyDescent="0.3">
      <c r="AB42" s="27"/>
      <c r="AC42" s="139" t="str">
        <f>Réglages!G10</f>
        <v>Nos adversaires remplissent collectivement le tableau ci-dessous !!!</v>
      </c>
      <c r="AD42" s="140"/>
      <c r="AE42" s="140"/>
      <c r="AF42" s="140"/>
      <c r="AG42" s="140"/>
      <c r="AH42" s="141"/>
      <c r="AI42" s="27"/>
      <c r="AR42" s="52" t="s">
        <v>40</v>
      </c>
      <c r="AS42" s="52"/>
      <c r="AT42" s="88" t="s">
        <v>42</v>
      </c>
    </row>
    <row r="43" spans="28:51" ht="48" customHeight="1" x14ac:dyDescent="0.25">
      <c r="AB43" s="27"/>
      <c r="AC43" s="136" t="str">
        <f>Réglages!G12</f>
        <v>Noms et prénoms des joueurs de cette équipe</v>
      </c>
      <c r="AD43" s="137"/>
      <c r="AE43" s="137"/>
      <c r="AF43" s="137"/>
      <c r="AG43" s="137" t="str">
        <f>Réglages!G13</f>
        <v>Esprit du jeu, " fairplay "</v>
      </c>
      <c r="AH43" s="138"/>
      <c r="AI43" s="27"/>
      <c r="AM43" s="88" t="str">
        <f>RIGHT(AG44,1)</f>
        <v/>
      </c>
      <c r="AN43" s="88" t="e">
        <f>VALUE(AM43)</f>
        <v>#VALUE!</v>
      </c>
      <c r="AO43" s="88" t="str">
        <f t="shared" ref="AO43:AO46" si="11">IF(ISERROR(AN43)," ",AN43)</f>
        <v xml:space="preserve"> </v>
      </c>
      <c r="AP43" s="88" t="e">
        <f>ROUND(AVERAGE(AO43:AO47),1)</f>
        <v>#DIV/0!</v>
      </c>
      <c r="AR43" s="88">
        <f>AC44</f>
        <v>0</v>
      </c>
      <c r="AS43" s="88" t="e">
        <f>AO43-$AF$39</f>
        <v>#VALUE!</v>
      </c>
      <c r="AT43" s="88" t="str">
        <f>AO43</f>
        <v xml:space="preserve"> </v>
      </c>
    </row>
    <row r="44" spans="28:51" ht="35.1" customHeight="1" x14ac:dyDescent="0.25">
      <c r="AB44" s="27"/>
      <c r="AC44" s="131"/>
      <c r="AD44" s="132"/>
      <c r="AE44" s="132"/>
      <c r="AF44" s="133"/>
      <c r="AG44" s="134"/>
      <c r="AH44" s="135"/>
      <c r="AI44" s="27"/>
      <c r="AM44" s="88" t="str">
        <f>RIGHT(AG45,1)</f>
        <v/>
      </c>
      <c r="AN44" s="88" t="e">
        <f t="shared" ref="AN44:AN46" si="12">VALUE(AM44)</f>
        <v>#VALUE!</v>
      </c>
      <c r="AO44" s="88" t="str">
        <f t="shared" si="11"/>
        <v xml:space="preserve"> </v>
      </c>
      <c r="AR44" s="88">
        <f>AC45</f>
        <v>0</v>
      </c>
      <c r="AS44" s="88" t="e">
        <f t="shared" ref="AS44:AS47" si="13">AO44-$AF$39</f>
        <v>#VALUE!</v>
      </c>
      <c r="AT44" s="88" t="str">
        <f t="shared" ref="AT44:AT47" si="14">AO44</f>
        <v xml:space="preserve"> </v>
      </c>
    </row>
    <row r="45" spans="28:51" ht="35.1" customHeight="1" x14ac:dyDescent="0.25">
      <c r="AB45" s="27"/>
      <c r="AC45" s="131"/>
      <c r="AD45" s="132"/>
      <c r="AE45" s="132"/>
      <c r="AF45" s="133"/>
      <c r="AG45" s="134"/>
      <c r="AH45" s="135"/>
      <c r="AI45" s="27"/>
      <c r="AM45" s="88" t="str">
        <f>RIGHT(AG46,1)</f>
        <v/>
      </c>
      <c r="AN45" s="88" t="e">
        <f t="shared" si="12"/>
        <v>#VALUE!</v>
      </c>
      <c r="AO45" s="88" t="str">
        <f t="shared" si="11"/>
        <v xml:space="preserve"> </v>
      </c>
      <c r="AR45" s="88">
        <f>AC46</f>
        <v>0</v>
      </c>
      <c r="AS45" s="88" t="e">
        <f t="shared" si="13"/>
        <v>#VALUE!</v>
      </c>
      <c r="AT45" s="88" t="str">
        <f t="shared" si="14"/>
        <v xml:space="preserve"> </v>
      </c>
    </row>
    <row r="46" spans="28:51" ht="35.1" customHeight="1" x14ac:dyDescent="0.25">
      <c r="AB46" s="27"/>
      <c r="AC46" s="131"/>
      <c r="AD46" s="132"/>
      <c r="AE46" s="132"/>
      <c r="AF46" s="133"/>
      <c r="AG46" s="134"/>
      <c r="AH46" s="135"/>
      <c r="AI46" s="27"/>
      <c r="AM46" s="88" t="str">
        <f>RIGHT(AG47,1)</f>
        <v/>
      </c>
      <c r="AN46" s="88" t="e">
        <f t="shared" si="12"/>
        <v>#VALUE!</v>
      </c>
      <c r="AO46" s="88" t="str">
        <f t="shared" si="11"/>
        <v xml:space="preserve"> </v>
      </c>
      <c r="AR46" s="88">
        <f>AC47</f>
        <v>0</v>
      </c>
      <c r="AS46" s="88" t="e">
        <f t="shared" si="13"/>
        <v>#VALUE!</v>
      </c>
      <c r="AT46" s="88" t="str">
        <f t="shared" si="14"/>
        <v xml:space="preserve"> </v>
      </c>
    </row>
    <row r="47" spans="28:51" ht="35.1" customHeight="1" x14ac:dyDescent="0.25">
      <c r="AB47" s="27"/>
      <c r="AC47" s="131"/>
      <c r="AD47" s="132"/>
      <c r="AE47" s="132"/>
      <c r="AF47" s="133"/>
      <c r="AG47" s="134"/>
      <c r="AH47" s="135"/>
      <c r="AI47" s="27"/>
      <c r="AM47" s="88" t="str">
        <f>RIGHT(AG48,1)</f>
        <v/>
      </c>
      <c r="AN47" s="88" t="e">
        <f>VALUE(AM47)</f>
        <v>#VALUE!</v>
      </c>
      <c r="AO47" s="88" t="str">
        <f>IF(ISERROR(AN47)," ",AN47)</f>
        <v xml:space="preserve"> </v>
      </c>
      <c r="AR47" s="88">
        <f>AC48</f>
        <v>0</v>
      </c>
      <c r="AS47" s="88" t="e">
        <f t="shared" si="13"/>
        <v>#VALUE!</v>
      </c>
      <c r="AT47" s="88" t="str">
        <f t="shared" si="14"/>
        <v xml:space="preserve"> </v>
      </c>
    </row>
    <row r="48" spans="28:51" ht="35.1" customHeight="1" x14ac:dyDescent="0.25">
      <c r="AB48" s="27"/>
      <c r="AC48" s="131"/>
      <c r="AD48" s="132"/>
      <c r="AE48" s="132"/>
      <c r="AF48" s="133"/>
      <c r="AG48" s="134"/>
      <c r="AH48" s="135"/>
      <c r="AI48" s="27"/>
      <c r="AN48" s="88" t="e">
        <f>AVERAGE(AN43:AN47)</f>
        <v>#VALUE!</v>
      </c>
      <c r="AO48" s="88" t="str">
        <f>IF(ISERROR(AN48)," ",AN48)</f>
        <v xml:space="preserve"> </v>
      </c>
    </row>
    <row r="49" spans="28:35" ht="17.25" customHeight="1" thickBot="1" x14ac:dyDescent="0.3">
      <c r="AB49" s="27"/>
      <c r="AC49" s="28"/>
      <c r="AD49" s="28"/>
      <c r="AE49" s="28"/>
      <c r="AF49" s="28"/>
      <c r="AG49" s="50"/>
      <c r="AH49" s="28"/>
      <c r="AI49" s="27"/>
    </row>
    <row r="50" spans="28:35" ht="39.950000000000003" customHeight="1" thickBot="1" x14ac:dyDescent="0.3">
      <c r="AB50" s="27"/>
      <c r="AC50" s="51" t="str">
        <f>Réglages!C19</f>
        <v>Niveau 4</v>
      </c>
      <c r="AD50" s="142" t="str">
        <f>Réglages!D19</f>
        <v>Ce joueur a fait peuve d'un esprit constructif et positif que ce soit au sein de son équipe ou contre nous. Il fait vivre et respecter les lois du Jeu</v>
      </c>
      <c r="AE50" s="142"/>
      <c r="AF50" s="142"/>
      <c r="AG50" s="142"/>
      <c r="AH50" s="143"/>
      <c r="AI50" s="27"/>
    </row>
    <row r="51" spans="28:35" ht="39.950000000000003" customHeight="1" thickBot="1" x14ac:dyDescent="0.3">
      <c r="AB51" s="27"/>
      <c r="AC51" s="51" t="str">
        <f>Réglages!C20</f>
        <v>Niveau 3</v>
      </c>
      <c r="AD51" s="142" t="str">
        <f>Réglages!D20</f>
        <v>Ce joueur compte systématiquement et sais reconnaitre, appeler une faute de son adversaire direct</v>
      </c>
      <c r="AE51" s="142"/>
      <c r="AF51" s="142"/>
      <c r="AG51" s="142"/>
      <c r="AH51" s="143"/>
      <c r="AI51" s="27"/>
    </row>
    <row r="52" spans="28:35" ht="39.950000000000003" customHeight="1" thickBot="1" x14ac:dyDescent="0.3">
      <c r="AB52" s="27"/>
      <c r="AC52" s="51" t="str">
        <f>Réglages!C21</f>
        <v>Niveau 2</v>
      </c>
      <c r="AD52" s="142" t="str">
        <f>Réglages!D21</f>
        <v>Ce joueur  n’appelle quasiment jamais de faute même évidente ou, ne maîtrise ni ne semble connaitre toutes des lois du Jeu</v>
      </c>
      <c r="AE52" s="142"/>
      <c r="AF52" s="142"/>
      <c r="AG52" s="142"/>
      <c r="AH52" s="143"/>
      <c r="AI52" s="27"/>
    </row>
    <row r="53" spans="28:35" ht="39.950000000000003" customHeight="1" x14ac:dyDescent="0.25">
      <c r="AB53" s="27"/>
      <c r="AC53" s="51" t="str">
        <f>Réglages!C22</f>
        <v>Niveau 1</v>
      </c>
      <c r="AD53" s="142" t="str">
        <f>Réglages!D22</f>
        <v>Ce joueur conteste souvent, ou parle beaucoup, ou commente le jeu et decisions, ou encore ….</v>
      </c>
      <c r="AE53" s="142"/>
      <c r="AF53" s="142"/>
      <c r="AG53" s="142"/>
      <c r="AH53" s="143"/>
      <c r="AI53" s="27"/>
    </row>
    <row r="54" spans="28:35" x14ac:dyDescent="0.3">
      <c r="AB54" s="27"/>
      <c r="AC54" s="26"/>
      <c r="AD54" s="26"/>
      <c r="AE54" s="26"/>
      <c r="AF54" s="26"/>
      <c r="AG54" s="26"/>
      <c r="AH54" s="26"/>
      <c r="AI54" s="27"/>
    </row>
    <row r="55" spans="28:35" x14ac:dyDescent="0.3">
      <c r="AB55" s="27"/>
      <c r="AC55" s="26"/>
      <c r="AD55" s="26"/>
      <c r="AE55" s="26"/>
      <c r="AF55" s="26"/>
      <c r="AG55" s="26"/>
      <c r="AH55" s="26"/>
      <c r="AI55" s="27"/>
    </row>
    <row r="56" spans="28:35" ht="3" customHeight="1" x14ac:dyDescent="0.3">
      <c r="AB56" s="27"/>
      <c r="AC56" s="26"/>
      <c r="AD56" s="26"/>
      <c r="AE56" s="26"/>
      <c r="AF56" s="26"/>
      <c r="AG56" s="26"/>
      <c r="AH56" s="26"/>
      <c r="AI56" s="27"/>
    </row>
    <row r="57" spans="28:35" ht="26.25" x14ac:dyDescent="0.4">
      <c r="AB57" s="27"/>
      <c r="AC57" s="26"/>
      <c r="AD57" s="26"/>
      <c r="AE57" s="123" t="s">
        <v>31</v>
      </c>
      <c r="AF57" s="123"/>
      <c r="AG57" s="26"/>
      <c r="AH57" s="26"/>
      <c r="AI57" s="27"/>
    </row>
    <row r="58" spans="28:35" x14ac:dyDescent="0.3">
      <c r="AB58" s="12"/>
      <c r="AC58" s="13"/>
      <c r="AD58" s="13"/>
      <c r="AE58" s="13"/>
      <c r="AF58" s="13"/>
      <c r="AG58" s="13"/>
      <c r="AH58" s="13"/>
      <c r="AI58" s="12"/>
    </row>
    <row r="59" spans="28:35" hidden="1" x14ac:dyDescent="0.3">
      <c r="AB59" s="12"/>
      <c r="AC59" s="13"/>
      <c r="AD59" s="13"/>
      <c r="AE59" s="13"/>
      <c r="AF59" s="13"/>
      <c r="AG59" s="13"/>
      <c r="AH59" s="13"/>
      <c r="AI59" s="12"/>
    </row>
  </sheetData>
  <sheetProtection sheet="1" objects="1" scenarios="1"/>
  <mergeCells count="35">
    <mergeCell ref="AD52:AH52"/>
    <mergeCell ref="AD53:AH53"/>
    <mergeCell ref="AE57:AF57"/>
    <mergeCell ref="AC47:AF47"/>
    <mergeCell ref="AG47:AH47"/>
    <mergeCell ref="AC48:AF48"/>
    <mergeCell ref="AG48:AH48"/>
    <mergeCell ref="AD50:AH50"/>
    <mergeCell ref="AD51:AH51"/>
    <mergeCell ref="AC44:AF44"/>
    <mergeCell ref="AG44:AH44"/>
    <mergeCell ref="AC45:AF45"/>
    <mergeCell ref="AG45:AH45"/>
    <mergeCell ref="AC46:AF46"/>
    <mergeCell ref="AG46:AH46"/>
    <mergeCell ref="AC43:AF43"/>
    <mergeCell ref="AG43:AH43"/>
    <mergeCell ref="AC10:AH10"/>
    <mergeCell ref="AC11:AH11"/>
    <mergeCell ref="AB13:AI13"/>
    <mergeCell ref="AC33:AD33"/>
    <mergeCell ref="AC34:AD34"/>
    <mergeCell ref="AB37:AI37"/>
    <mergeCell ref="AD39:AE39"/>
    <mergeCell ref="AF39:AG39"/>
    <mergeCell ref="AD40:AE40"/>
    <mergeCell ref="AF40:AG40"/>
    <mergeCell ref="AC42:AH42"/>
    <mergeCell ref="AB2:AI2"/>
    <mergeCell ref="AD3:AE3"/>
    <mergeCell ref="AF3:AG3"/>
    <mergeCell ref="AC5:AE7"/>
    <mergeCell ref="AF5:AH5"/>
    <mergeCell ref="AF6:AH6"/>
    <mergeCell ref="AF7:AH7"/>
  </mergeCells>
  <dataValidations count="6">
    <dataValidation type="list" allowBlank="1" showInputMessage="1" showErrorMessage="1" sqref="AE17:AE27" xr:uid="{CAF0D4A4-C9FB-47D3-AA7F-634F022D3E33}">
      <formula1>$AM$2:$AM$3</formula1>
    </dataValidation>
    <dataValidation type="list" allowBlank="1" showInputMessage="1" showErrorMessage="1" promptTitle="Liste dréoulante" prompt="Saisir le nombre de points marqués par l'équipe adverse à l'issue des 12 possessions" sqref="AE34" xr:uid="{118BFA77-AB48-4D1F-A67E-E2D0EB83CFBB}">
      <formula1>$AR$11:$AR$23</formula1>
    </dataValidation>
    <dataValidation type="list" allowBlank="1" showInputMessage="1" showErrorMessage="1" sqref="AF39:AG39" xr:uid="{60B9A1F1-6EDD-474D-BC5A-9F319E363938}">
      <formula1>$AY$2:$AY$33</formula1>
    </dataValidation>
    <dataValidation type="list" allowBlank="1" showInputMessage="1" showErrorMessage="1" promptTitle="Liste déroulante" prompt="Saisir l'équipe obervée" sqref="AC11:AH11" xr:uid="{3D0676FE-EACA-4E56-B674-795F43349654}">
      <formula1>IF($AN$1=2,$AO$2:$AO$6,IF($AN$1=3,$AP$2:$AP$8,$AQ$2:$AQ$11))</formula1>
    </dataValidation>
    <dataValidation type="list" allowBlank="1" showInputMessage="1" showErrorMessage="1" promptTitle="Liste déroulante" prompt="Cocher &quot;Ok&quot; si un joker a été utilisé sur cette possession" sqref="AE16" xr:uid="{47AB391F-2BF2-4875-B89F-5F59E85BC824}">
      <formula1>$AM$2:$AM$3</formula1>
    </dataValidation>
    <dataValidation type="list" allowBlank="1" showInputMessage="1" showErrorMessage="1" promptTitle="Liste déroulante" prompt="Saisir le nombre de zone(s) franchie(s) et si un point a été marqué" sqref="AG16:AG27" xr:uid="{A80A1CC5-333E-422E-8C4E-B77B7691F61A}">
      <formula1>IF($AO$24=3,$AP$25:$AP$30,IF($AO$24=4,$AQ$25:$AQ$32,IF($AO$24=5,$AR$25:$AR$34,$AS$25:$AS$36)))</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1" operator="greaterThan" id="{78DEE2F6-CC2D-4942-8324-C869F5153013}">
            <xm:f>Réglages!$G$31</xm:f>
            <x14:dxf>
              <fill>
                <patternFill>
                  <bgColor rgb="FFFF0000"/>
                </patternFill>
              </fill>
            </x14:dxf>
          </x14:cfRule>
          <x14:cfRule type="cellIs" priority="2" operator="equal" id="{5D4FD0BC-E54D-4BE7-ACA0-A39F1C685A01}">
            <xm:f>Réglages!$G$31</xm:f>
            <x14:dxf>
              <font>
                <color theme="0"/>
              </font>
              <fill>
                <patternFill>
                  <bgColor rgb="FF00B050"/>
                </patternFill>
              </fill>
            </x14:dxf>
          </x14:cfRule>
          <xm:sqref>AE28</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6421A033-4F0B-4686-B71B-710B63123D30}">
          <x14:formula1>
            <xm:f>OFFSET(Parametres!$M$1,1,1,Parametres!$O$2,1)</xm:f>
          </x14:formula1>
          <xm:sqref>AF6:AF7 AC45:AF48</xm:sqref>
        </x14:dataValidation>
        <x14:dataValidation type="list" allowBlank="1" showInputMessage="1" showErrorMessage="1" xr:uid="{506E3A70-55D2-4F04-A72F-DB33AF6A42FF}">
          <x14:formula1>
            <xm:f>Réglages!$C$19:$C$23</xm:f>
          </x14:formula1>
          <xm:sqref>AG45:AH48</xm:sqref>
        </x14:dataValidation>
        <x14:dataValidation type="list" allowBlank="1" showInputMessage="1" showErrorMessage="1" promptTitle="Liste déroulante" prompt="Saisir les observateurs_x000a_" xr:uid="{FF569A71-DC1D-4747-8C6B-AF72A4F9422B}">
          <x14:formula1>
            <xm:f>OFFSET(Parametres!$M$1,1,1,Parametres!$O$2,1)</xm:f>
          </x14:formula1>
          <xm:sqref>AF5:AH5</xm:sqref>
        </x14:dataValidation>
        <x14:dataValidation type="list" allowBlank="1" showInputMessage="1" showErrorMessage="1" promptTitle="Liste déroulante" prompt="Saisir les noms et prénoms des joueurs de l'équipe observée" xr:uid="{BF840641-BFE6-4436-858A-D2AE0B9BFCB4}">
          <x14:formula1>
            <xm:f>OFFSET(Parametres!$M$1,1,1,Parametres!$O$2,1)</xm:f>
          </x14:formula1>
          <xm:sqref>AC44:AF44</xm:sqref>
        </x14:dataValidation>
        <x14:dataValidation type="list" allowBlank="1" showInputMessage="1" showErrorMessage="1" promptTitle="Liste déroulante" prompt="Positionner chaque joueur sur un des 4 niveaux de fairplay (voir tableau ci-dessous)" xr:uid="{93A9D4F8-AA3A-4147-93BC-7ECC9BC19120}">
          <x14:formula1>
            <xm:f>Réglages!$C$19:$C$23</xm:f>
          </x14:formula1>
          <xm:sqref>AG44:AH44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62DFE-942F-4303-9F3D-763807B823AA}">
  <dimension ref="A1:XFC59"/>
  <sheetViews>
    <sheetView showGridLines="0" showRowColHeaders="0" topLeftCell="AB1" zoomScale="60" zoomScaleNormal="60" workbookViewId="0">
      <selection sqref="A1:AA1048576"/>
    </sheetView>
  </sheetViews>
  <sheetFormatPr baseColWidth="10" defaultColWidth="0" defaultRowHeight="18.75" customHeight="1" zeroHeight="1" x14ac:dyDescent="0.3"/>
  <cols>
    <col min="1" max="5" width="11.42578125" style="88" hidden="1" customWidth="1"/>
    <col min="6" max="6" width="19.5703125" style="88" hidden="1" customWidth="1"/>
    <col min="7" max="7" width="23.5703125" style="88" hidden="1" customWidth="1"/>
    <col min="8" max="8" width="26.85546875" style="88" hidden="1" customWidth="1"/>
    <col min="9" max="26" width="11.42578125" style="88" hidden="1" customWidth="1"/>
    <col min="27" max="27" width="5.7109375" style="88" hidden="1" customWidth="1"/>
    <col min="28" max="28" width="2.7109375" style="88" customWidth="1"/>
    <col min="29" max="31" width="17.7109375" style="11" customWidth="1"/>
    <col min="32" max="32" width="18.85546875" style="11" customWidth="1"/>
    <col min="33" max="34" width="17.7109375" style="11" customWidth="1"/>
    <col min="35" max="35" width="2.7109375" style="88" customWidth="1"/>
    <col min="36" max="16383" width="26.140625" style="88" hidden="1"/>
    <col min="16384" max="16384" width="6.42578125" style="88" hidden="1"/>
  </cols>
  <sheetData>
    <row r="1" spans="1:51" x14ac:dyDescent="0.3">
      <c r="A1" s="88" t="s">
        <v>43</v>
      </c>
      <c r="B1" s="88" t="s">
        <v>35</v>
      </c>
      <c r="C1" s="88" t="s">
        <v>38</v>
      </c>
      <c r="D1" s="88" t="s">
        <v>37</v>
      </c>
      <c r="E1" s="88" t="s">
        <v>39</v>
      </c>
      <c r="F1" s="88" t="s">
        <v>6</v>
      </c>
      <c r="G1" s="88" t="s">
        <v>41</v>
      </c>
      <c r="H1" s="88" t="s">
        <v>119</v>
      </c>
      <c r="I1" s="88" t="s">
        <v>100</v>
      </c>
      <c r="J1" s="88" t="s">
        <v>101</v>
      </c>
      <c r="K1" s="88" t="s">
        <v>102</v>
      </c>
      <c r="L1" s="88" t="s">
        <v>16</v>
      </c>
      <c r="AA1" s="9"/>
      <c r="AB1" s="25"/>
      <c r="AC1" s="26"/>
      <c r="AD1" s="26"/>
      <c r="AE1" s="26"/>
      <c r="AF1" s="26"/>
      <c r="AG1" s="26"/>
      <c r="AH1" s="26"/>
      <c r="AI1" s="25"/>
      <c r="AJ1" s="9"/>
      <c r="AN1" s="73">
        <f>Réglages!E31</f>
        <v>3</v>
      </c>
      <c r="AO1" s="88" t="s">
        <v>114</v>
      </c>
      <c r="AP1" s="88" t="s">
        <v>113</v>
      </c>
      <c r="AQ1" s="88" t="s">
        <v>115</v>
      </c>
      <c r="AW1" s="88" t="s">
        <v>8</v>
      </c>
      <c r="AY1" s="88" t="s">
        <v>28</v>
      </c>
    </row>
    <row r="2" spans="1:51" ht="155.25" customHeight="1" thickBot="1" x14ac:dyDescent="0.3">
      <c r="A2" s="88" t="str">
        <f>$AF$3</f>
        <v>Classe Test</v>
      </c>
      <c r="B2" s="88">
        <f>AC44</f>
        <v>0</v>
      </c>
      <c r="C2" s="88" t="str">
        <f>LEFT($AC$11,6)</f>
        <v/>
      </c>
      <c r="D2" s="88" t="str">
        <f>RIGHT($AC$11,1)</f>
        <v/>
      </c>
      <c r="E2" s="88">
        <f>$AG$33</f>
        <v>0</v>
      </c>
      <c r="F2" s="88">
        <f>VALUE($AG$34)</f>
        <v>2</v>
      </c>
      <c r="G2" s="88" t="str">
        <f>VLOOKUP(B2,$AR$43:$AT$47,3)</f>
        <v xml:space="preserve"> </v>
      </c>
      <c r="H2" s="88" t="str">
        <f>$AF$40</f>
        <v xml:space="preserve"> </v>
      </c>
      <c r="I2" s="88">
        <f>$AF$5</f>
        <v>0</v>
      </c>
      <c r="J2" s="88">
        <f>$AF$6</f>
        <v>0</v>
      </c>
      <c r="K2" s="88">
        <f>$AF$7</f>
        <v>0</v>
      </c>
      <c r="L2" s="88">
        <f>$AE$28</f>
        <v>0</v>
      </c>
      <c r="AA2" s="14"/>
      <c r="AB2" s="144" t="str">
        <f>Réglages!C6</f>
        <v>Ultimate</v>
      </c>
      <c r="AC2" s="145"/>
      <c r="AD2" s="145"/>
      <c r="AE2" s="145"/>
      <c r="AF2" s="145"/>
      <c r="AG2" s="145"/>
      <c r="AH2" s="145"/>
      <c r="AI2" s="145"/>
      <c r="AJ2" s="14"/>
      <c r="AM2" s="88" t="s">
        <v>18</v>
      </c>
      <c r="AT2" s="88" t="s">
        <v>6</v>
      </c>
    </row>
    <row r="3" spans="1:51" ht="36" customHeight="1" thickTop="1" thickBot="1" x14ac:dyDescent="0.3">
      <c r="A3" s="88" t="str">
        <f t="shared" ref="A3:A6" si="0">$AF$3</f>
        <v>Classe Test</v>
      </c>
      <c r="B3" s="88">
        <f>AC45</f>
        <v>0</v>
      </c>
      <c r="C3" s="88" t="str">
        <f t="shared" ref="C3:C6" si="1">LEFT($AC$11,6)</f>
        <v/>
      </c>
      <c r="D3" s="88" t="str">
        <f>RIGHT($AC$11,1)</f>
        <v/>
      </c>
      <c r="E3" s="88">
        <f>$AG$33</f>
        <v>0</v>
      </c>
      <c r="F3" s="88">
        <f>VALUE($AG$34)</f>
        <v>2</v>
      </c>
      <c r="G3" s="88" t="str">
        <f>VLOOKUP(B3,$AR$43:$AT$47,3)</f>
        <v xml:space="preserve"> </v>
      </c>
      <c r="H3" s="88" t="str">
        <f t="shared" ref="H3:H6" si="2">$AF$40</f>
        <v xml:space="preserve"> </v>
      </c>
      <c r="I3" s="88">
        <f t="shared" ref="I3:I6" si="3">$AF$5</f>
        <v>0</v>
      </c>
      <c r="J3" s="88">
        <f t="shared" ref="J3:J6" si="4">$AF$6</f>
        <v>0</v>
      </c>
      <c r="K3" s="88">
        <f t="shared" ref="K3:K6" si="5">$AF$7</f>
        <v>0</v>
      </c>
      <c r="L3" s="88">
        <f t="shared" ref="L3:L6" si="6">$AE$28</f>
        <v>0</v>
      </c>
      <c r="AB3" s="27"/>
      <c r="AC3" s="28"/>
      <c r="AD3" s="148" t="s">
        <v>0</v>
      </c>
      <c r="AE3" s="149"/>
      <c r="AF3" s="206" t="str">
        <f>Feuil1!AF3</f>
        <v>Classe Test</v>
      </c>
      <c r="AG3" s="207"/>
      <c r="AH3" s="28"/>
      <c r="AI3" s="27"/>
      <c r="AM3" s="88" t="s">
        <v>17</v>
      </c>
      <c r="AO3" s="88" t="str">
        <f>_xlfn.CONCAT(Réglages!$C$31," 1")</f>
        <v>Rouge 1</v>
      </c>
      <c r="AP3" s="88" t="str">
        <f>_xlfn.CONCAT(Réglages!$C$31," 1")</f>
        <v>Rouge 1</v>
      </c>
      <c r="AQ3" s="88" t="str">
        <f>_xlfn.CONCAT(Réglages!$C$31," 1")</f>
        <v>Rouge 1</v>
      </c>
      <c r="AR3" s="8"/>
      <c r="AT3" s="88" t="s">
        <v>32</v>
      </c>
      <c r="AU3" s="88">
        <v>3</v>
      </c>
      <c r="AY3" s="88">
        <v>1</v>
      </c>
    </row>
    <row r="4" spans="1:51" ht="13.5" customHeight="1" thickTop="1" x14ac:dyDescent="0.25">
      <c r="A4" s="88" t="str">
        <f t="shared" si="0"/>
        <v>Classe Test</v>
      </c>
      <c r="B4" s="88">
        <f>AC46</f>
        <v>0</v>
      </c>
      <c r="C4" s="88" t="str">
        <f t="shared" si="1"/>
        <v/>
      </c>
      <c r="D4" s="88" t="str">
        <f>RIGHT($AC$11,1)</f>
        <v/>
      </c>
      <c r="E4" s="88">
        <f>$AG$33</f>
        <v>0</v>
      </c>
      <c r="F4" s="88">
        <f>VALUE($AG$34)</f>
        <v>2</v>
      </c>
      <c r="G4" s="88" t="str">
        <f>VLOOKUP(B4,$AR$43:$AT$47,3)</f>
        <v xml:space="preserve"> </v>
      </c>
      <c r="H4" s="88" t="str">
        <f t="shared" si="2"/>
        <v xml:space="preserve"> </v>
      </c>
      <c r="I4" s="88">
        <f t="shared" si="3"/>
        <v>0</v>
      </c>
      <c r="J4" s="88">
        <f t="shared" si="4"/>
        <v>0</v>
      </c>
      <c r="K4" s="88">
        <f t="shared" si="5"/>
        <v>0</v>
      </c>
      <c r="L4" s="88">
        <f t="shared" si="6"/>
        <v>0</v>
      </c>
      <c r="AB4" s="27"/>
      <c r="AC4" s="28"/>
      <c r="AD4" s="28"/>
      <c r="AE4" s="28"/>
      <c r="AF4" s="28"/>
      <c r="AG4" s="28"/>
      <c r="AH4" s="28"/>
      <c r="AI4" s="27"/>
      <c r="AO4" s="88" t="str">
        <f>_xlfn.CONCAT(Réglages!$C$31," 2")</f>
        <v>Rouge 2</v>
      </c>
      <c r="AP4" s="88" t="str">
        <f>_xlfn.CONCAT(Réglages!$C$31," 2")</f>
        <v>Rouge 2</v>
      </c>
      <c r="AQ4" s="88" t="str">
        <f>_xlfn.CONCAT(Réglages!$C$31," 2")</f>
        <v>Rouge 2</v>
      </c>
      <c r="AR4" s="8"/>
      <c r="AT4" s="88" t="s">
        <v>33</v>
      </c>
      <c r="AU4" s="88">
        <v>2</v>
      </c>
      <c r="AY4" s="88">
        <v>1.1000000000000001</v>
      </c>
    </row>
    <row r="5" spans="1:51" ht="35.1" customHeight="1" x14ac:dyDescent="0.25">
      <c r="A5" s="88" t="str">
        <f t="shared" si="0"/>
        <v>Classe Test</v>
      </c>
      <c r="B5" s="88">
        <f>AC47</f>
        <v>0</v>
      </c>
      <c r="C5" s="88" t="str">
        <f t="shared" si="1"/>
        <v/>
      </c>
      <c r="D5" s="88" t="str">
        <f>RIGHT($AC$11,1)</f>
        <v/>
      </c>
      <c r="E5" s="88">
        <f>$AG$33</f>
        <v>0</v>
      </c>
      <c r="F5" s="88">
        <f>VALUE($AG$34)</f>
        <v>2</v>
      </c>
      <c r="G5" s="88" t="str">
        <f>VLOOKUP(B5,$AR$43:$AT$47,3)</f>
        <v xml:space="preserve"> </v>
      </c>
      <c r="H5" s="88" t="str">
        <f t="shared" si="2"/>
        <v xml:space="preserve"> </v>
      </c>
      <c r="I5" s="88">
        <f t="shared" si="3"/>
        <v>0</v>
      </c>
      <c r="J5" s="88">
        <f t="shared" si="4"/>
        <v>0</v>
      </c>
      <c r="K5" s="88">
        <f t="shared" si="5"/>
        <v>0</v>
      </c>
      <c r="L5" s="88">
        <f t="shared" si="6"/>
        <v>0</v>
      </c>
      <c r="AB5" s="27"/>
      <c r="AC5" s="158" t="str">
        <f>Réglages!C7</f>
        <v>Observateurs, Noms Prénoms &gt;&gt;</v>
      </c>
      <c r="AD5" s="159"/>
      <c r="AE5" s="160"/>
      <c r="AF5" s="131"/>
      <c r="AG5" s="132"/>
      <c r="AH5" s="133"/>
      <c r="AI5" s="27"/>
      <c r="AO5" s="88" t="str">
        <f>_xlfn.CONCAT(Réglages!$C$32," 1")</f>
        <v>Bleu 1</v>
      </c>
      <c r="AP5" s="88" t="str">
        <f>_xlfn.CONCAT(Réglages!$C$31," 3")</f>
        <v>Rouge 3</v>
      </c>
      <c r="AQ5" s="88" t="str">
        <f>_xlfn.CONCAT(Réglages!$C$31," 3")</f>
        <v>Rouge 3</v>
      </c>
      <c r="AR5" s="8"/>
      <c r="AT5" s="88" t="s">
        <v>7</v>
      </c>
      <c r="AU5" s="88">
        <v>1</v>
      </c>
      <c r="AY5" s="88">
        <v>1.2</v>
      </c>
    </row>
    <row r="6" spans="1:51" ht="35.1" customHeight="1" x14ac:dyDescent="0.25">
      <c r="A6" s="88" t="str">
        <f t="shared" si="0"/>
        <v>Classe Test</v>
      </c>
      <c r="B6" s="88">
        <f>AC48</f>
        <v>0</v>
      </c>
      <c r="C6" s="88" t="str">
        <f t="shared" si="1"/>
        <v/>
      </c>
      <c r="D6" s="88" t="str">
        <f>RIGHT($AC$11,1)</f>
        <v/>
      </c>
      <c r="E6" s="88">
        <f>$AG$33</f>
        <v>0</v>
      </c>
      <c r="F6" s="88">
        <f>VALUE($AG$34)</f>
        <v>2</v>
      </c>
      <c r="G6" s="88" t="str">
        <f>VLOOKUP(B6,$AR$43:$AT$47,3)</f>
        <v xml:space="preserve"> </v>
      </c>
      <c r="H6" s="88" t="str">
        <f t="shared" si="2"/>
        <v xml:space="preserve"> </v>
      </c>
      <c r="I6" s="88">
        <f t="shared" si="3"/>
        <v>0</v>
      </c>
      <c r="J6" s="88">
        <f t="shared" si="4"/>
        <v>0</v>
      </c>
      <c r="K6" s="88">
        <f t="shared" si="5"/>
        <v>0</v>
      </c>
      <c r="L6" s="88">
        <f t="shared" si="6"/>
        <v>0</v>
      </c>
      <c r="AB6" s="27"/>
      <c r="AC6" s="161"/>
      <c r="AD6" s="162"/>
      <c r="AE6" s="163"/>
      <c r="AF6" s="131"/>
      <c r="AG6" s="132"/>
      <c r="AH6" s="133"/>
      <c r="AI6" s="27"/>
      <c r="AO6" s="88" t="str">
        <f>_xlfn.CONCAT(Réglages!$C$32," 2")</f>
        <v>Bleu 2</v>
      </c>
      <c r="AP6" s="88" t="str">
        <f>_xlfn.CONCAT(Réglages!$C$32," 1")</f>
        <v>Bleu 1</v>
      </c>
      <c r="AQ6" s="88" t="str">
        <f>_xlfn.CONCAT(Réglages!$C$31," 4")</f>
        <v>Rouge 4</v>
      </c>
      <c r="AR6" s="8"/>
      <c r="AY6" s="88">
        <v>1.3</v>
      </c>
    </row>
    <row r="7" spans="1:51" ht="35.1" customHeight="1" x14ac:dyDescent="0.25">
      <c r="AB7" s="27"/>
      <c r="AC7" s="164"/>
      <c r="AD7" s="165"/>
      <c r="AE7" s="166"/>
      <c r="AF7" s="131"/>
      <c r="AG7" s="132"/>
      <c r="AH7" s="133"/>
      <c r="AI7" s="27"/>
      <c r="AP7" s="88" t="str">
        <f>_xlfn.CONCAT(Réglages!$C$32," 2")</f>
        <v>Bleu 2</v>
      </c>
      <c r="AQ7" s="88" t="str">
        <f>_xlfn.CONCAT(Réglages!$C$32," 1")</f>
        <v>Bleu 1</v>
      </c>
      <c r="AY7" s="88">
        <v>1.4</v>
      </c>
    </row>
    <row r="8" spans="1:51" ht="13.5" customHeight="1" x14ac:dyDescent="0.25">
      <c r="AB8" s="27"/>
      <c r="AC8" s="28"/>
      <c r="AD8" s="28"/>
      <c r="AE8" s="28"/>
      <c r="AF8" s="28"/>
      <c r="AG8" s="28"/>
      <c r="AH8" s="28"/>
      <c r="AI8" s="27"/>
      <c r="AP8" s="88" t="str">
        <f>_xlfn.CONCAT(Réglages!$C$32," 3")</f>
        <v>Bleu 3</v>
      </c>
      <c r="AQ8" s="88" t="str">
        <f>_xlfn.CONCAT(Réglages!$C$32," 2")</f>
        <v>Bleu 2</v>
      </c>
      <c r="AY8" s="88">
        <v>1.5</v>
      </c>
    </row>
    <row r="9" spans="1:51" ht="2.25" customHeight="1" thickBot="1" x14ac:dyDescent="0.3">
      <c r="AB9" s="27"/>
      <c r="AC9" s="28"/>
      <c r="AD9" s="28"/>
      <c r="AE9" s="28"/>
      <c r="AF9" s="28"/>
      <c r="AG9" s="28"/>
      <c r="AH9" s="28"/>
      <c r="AI9" s="27"/>
      <c r="AL9" s="88" t="s">
        <v>19</v>
      </c>
      <c r="AM9" s="88" t="s">
        <v>24</v>
      </c>
      <c r="AO9" s="88" t="s">
        <v>20</v>
      </c>
      <c r="AP9" s="88" t="s">
        <v>21</v>
      </c>
      <c r="AQ9" s="88" t="str">
        <f>_xlfn.CONCAT(Réglages!$C$32," 3")</f>
        <v>Bleu 3</v>
      </c>
      <c r="AR9" s="88" t="s">
        <v>23</v>
      </c>
      <c r="AT9" s="88" t="s">
        <v>25</v>
      </c>
      <c r="AY9" s="88">
        <v>1.6</v>
      </c>
    </row>
    <row r="10" spans="1:51" ht="35.1" customHeight="1" thickTop="1" x14ac:dyDescent="0.25">
      <c r="AB10" s="27"/>
      <c r="AC10" s="152" t="str">
        <f>Réglages!C8</f>
        <v xml:space="preserve">Equipe observée </v>
      </c>
      <c r="AD10" s="153"/>
      <c r="AE10" s="153"/>
      <c r="AF10" s="153"/>
      <c r="AG10" s="153"/>
      <c r="AH10" s="154"/>
      <c r="AI10" s="27"/>
      <c r="AQ10" s="88" t="str">
        <f>_xlfn.CONCAT(Réglages!$C$32," 3")</f>
        <v>Bleu 3</v>
      </c>
      <c r="AY10" s="88">
        <v>1.7</v>
      </c>
    </row>
    <row r="11" spans="1:51" ht="35.1" customHeight="1" thickBot="1" x14ac:dyDescent="0.3">
      <c r="AB11" s="27"/>
      <c r="AC11" s="155"/>
      <c r="AD11" s="156"/>
      <c r="AE11" s="156"/>
      <c r="AF11" s="156"/>
      <c r="AG11" s="156"/>
      <c r="AH11" s="157"/>
      <c r="AI11" s="27"/>
      <c r="AL11" s="10" t="str">
        <f t="shared" ref="AL11:AL22" si="7">LEFT(AG16,1)</f>
        <v>0</v>
      </c>
      <c r="AM11" s="88">
        <f>VALUE(AL11)</f>
        <v>0</v>
      </c>
      <c r="AN11" s="88">
        <f>AM23</f>
        <v>0</v>
      </c>
      <c r="AO11" s="88">
        <f t="shared" ref="AO11:AO22" si="8">IF(RIGHT(AG16,1)="t",1,0)</f>
        <v>0</v>
      </c>
      <c r="AP11" s="88">
        <f>SUM(AO11:AO22)</f>
        <v>0</v>
      </c>
      <c r="AQ11" s="88" t="str">
        <f>_xlfn.CONCAT(Réglages!$C$32," 4")</f>
        <v>Bleu 4</v>
      </c>
      <c r="AR11" s="88">
        <v>0</v>
      </c>
      <c r="AT11" s="88">
        <f>AE33-AE34</f>
        <v>0</v>
      </c>
      <c r="AY11" s="88">
        <v>1.8</v>
      </c>
    </row>
    <row r="12" spans="1:51" ht="27" customHeight="1" thickTop="1" x14ac:dyDescent="0.3">
      <c r="AB12" s="27"/>
      <c r="AC12" s="26"/>
      <c r="AD12" s="26"/>
      <c r="AE12" s="26"/>
      <c r="AF12" s="26"/>
      <c r="AG12" s="26"/>
      <c r="AH12" s="26"/>
      <c r="AI12" s="27"/>
      <c r="AL12" s="10" t="str">
        <f t="shared" si="7"/>
        <v>0</v>
      </c>
      <c r="AM12" s="88">
        <f t="shared" ref="AM12:AM22" si="9">VALUE(AL12)</f>
        <v>0</v>
      </c>
      <c r="AO12" s="88">
        <f t="shared" si="8"/>
        <v>0</v>
      </c>
      <c r="AR12" s="88">
        <v>1</v>
      </c>
      <c r="AY12" s="88">
        <v>1.9</v>
      </c>
    </row>
    <row r="13" spans="1:51" ht="35.1" customHeight="1" x14ac:dyDescent="0.25">
      <c r="AB13" s="146" t="str">
        <f>Réglages!C9</f>
        <v>Observateurs : soyez bien attentifs, neutres et fiables !!!</v>
      </c>
      <c r="AC13" s="146"/>
      <c r="AD13" s="146"/>
      <c r="AE13" s="146"/>
      <c r="AF13" s="146"/>
      <c r="AG13" s="146"/>
      <c r="AH13" s="146"/>
      <c r="AI13" s="146"/>
      <c r="AL13" s="10" t="str">
        <f t="shared" si="7"/>
        <v>0</v>
      </c>
      <c r="AM13" s="88">
        <f t="shared" si="9"/>
        <v>0</v>
      </c>
      <c r="AO13" s="88">
        <f t="shared" si="8"/>
        <v>0</v>
      </c>
      <c r="AR13" s="88">
        <v>2</v>
      </c>
      <c r="AY13" s="88">
        <v>2</v>
      </c>
    </row>
    <row r="14" spans="1:51" ht="15.75" customHeight="1" thickBot="1" x14ac:dyDescent="0.35">
      <c r="AB14" s="27"/>
      <c r="AC14" s="28"/>
      <c r="AD14" s="26"/>
      <c r="AE14" s="26"/>
      <c r="AF14" s="26"/>
      <c r="AG14" s="26"/>
      <c r="AH14" s="28"/>
      <c r="AI14" s="27"/>
      <c r="AL14" s="10" t="str">
        <f t="shared" si="7"/>
        <v>0</v>
      </c>
      <c r="AM14" s="88">
        <f t="shared" si="9"/>
        <v>0</v>
      </c>
      <c r="AO14" s="88">
        <f t="shared" si="8"/>
        <v>0</v>
      </c>
      <c r="AR14" s="88">
        <v>3</v>
      </c>
      <c r="AY14" s="88">
        <v>2.1</v>
      </c>
    </row>
    <row r="15" spans="1:51" ht="44.25" customHeight="1" thickTop="1" x14ac:dyDescent="0.25">
      <c r="AB15" s="27"/>
      <c r="AC15" s="28"/>
      <c r="AD15" s="29" t="str">
        <f>Réglages!C11</f>
        <v xml:space="preserve">Points </v>
      </c>
      <c r="AE15" s="30" t="str">
        <f>Réglages!C12</f>
        <v>Jokers</v>
      </c>
      <c r="AF15" s="30" t="str">
        <f>Réglages!C13</f>
        <v>Possessions</v>
      </c>
      <c r="AG15" s="31" t="str">
        <f>Réglages!E6</f>
        <v xml:space="preserve">Zones Franchies </v>
      </c>
      <c r="AH15" s="28"/>
      <c r="AI15" s="27"/>
      <c r="AL15" s="10" t="str">
        <f t="shared" si="7"/>
        <v>0</v>
      </c>
      <c r="AM15" s="88">
        <f t="shared" si="9"/>
        <v>0</v>
      </c>
      <c r="AO15" s="88">
        <f t="shared" si="8"/>
        <v>0</v>
      </c>
      <c r="AR15" s="88">
        <v>4</v>
      </c>
      <c r="AY15" s="88">
        <v>2.2000000000000002</v>
      </c>
    </row>
    <row r="16" spans="1:51" ht="35.1" customHeight="1" x14ac:dyDescent="0.25">
      <c r="AB16" s="27"/>
      <c r="AC16" s="28"/>
      <c r="AD16" s="32" t="str">
        <f t="shared" ref="AD16:AD27" si="10">IF(AO11=1,1,"…")</f>
        <v>…</v>
      </c>
      <c r="AE16" s="89" t="s">
        <v>18</v>
      </c>
      <c r="AF16" s="34">
        <v>1</v>
      </c>
      <c r="AG16" s="90">
        <v>0</v>
      </c>
      <c r="AH16" s="28"/>
      <c r="AI16" s="27"/>
      <c r="AL16" s="10" t="str">
        <f t="shared" si="7"/>
        <v>0</v>
      </c>
      <c r="AM16" s="88">
        <f t="shared" si="9"/>
        <v>0</v>
      </c>
      <c r="AO16" s="88">
        <f t="shared" si="8"/>
        <v>0</v>
      </c>
      <c r="AR16" s="88">
        <v>5</v>
      </c>
      <c r="AY16" s="88">
        <v>2.2999999999999998</v>
      </c>
    </row>
    <row r="17" spans="28:51" ht="35.1" customHeight="1" x14ac:dyDescent="0.25">
      <c r="AB17" s="27"/>
      <c r="AC17" s="28"/>
      <c r="AD17" s="32" t="str">
        <f t="shared" si="10"/>
        <v>…</v>
      </c>
      <c r="AE17" s="89" t="s">
        <v>18</v>
      </c>
      <c r="AF17" s="34">
        <v>2</v>
      </c>
      <c r="AG17" s="90">
        <v>0</v>
      </c>
      <c r="AH17" s="28"/>
      <c r="AI17" s="27"/>
      <c r="AL17" s="10" t="str">
        <f t="shared" si="7"/>
        <v>0</v>
      </c>
      <c r="AM17" s="88">
        <f t="shared" si="9"/>
        <v>0</v>
      </c>
      <c r="AO17" s="88">
        <f t="shared" si="8"/>
        <v>0</v>
      </c>
      <c r="AR17" s="88">
        <v>6</v>
      </c>
      <c r="AY17" s="88">
        <v>2.4</v>
      </c>
    </row>
    <row r="18" spans="28:51" ht="35.1" customHeight="1" x14ac:dyDescent="0.25">
      <c r="AB18" s="27"/>
      <c r="AC18" s="28"/>
      <c r="AD18" s="32" t="str">
        <f t="shared" si="10"/>
        <v>…</v>
      </c>
      <c r="AE18" s="89" t="s">
        <v>18</v>
      </c>
      <c r="AF18" s="34">
        <v>3</v>
      </c>
      <c r="AG18" s="90">
        <v>0</v>
      </c>
      <c r="AH18" s="28"/>
      <c r="AI18" s="27"/>
      <c r="AL18" s="10" t="str">
        <f t="shared" si="7"/>
        <v>0</v>
      </c>
      <c r="AM18" s="88">
        <f t="shared" si="9"/>
        <v>0</v>
      </c>
      <c r="AO18" s="88">
        <f t="shared" si="8"/>
        <v>0</v>
      </c>
      <c r="AR18" s="88">
        <v>7</v>
      </c>
      <c r="AY18" s="88">
        <v>2.5</v>
      </c>
    </row>
    <row r="19" spans="28:51" ht="35.1" customHeight="1" x14ac:dyDescent="0.25">
      <c r="AB19" s="27"/>
      <c r="AC19" s="28"/>
      <c r="AD19" s="32" t="str">
        <f t="shared" si="10"/>
        <v>…</v>
      </c>
      <c r="AE19" s="89" t="s">
        <v>18</v>
      </c>
      <c r="AF19" s="34">
        <v>4</v>
      </c>
      <c r="AG19" s="90">
        <v>0</v>
      </c>
      <c r="AH19" s="28"/>
      <c r="AI19" s="27"/>
      <c r="AL19" s="10" t="str">
        <f t="shared" si="7"/>
        <v>0</v>
      </c>
      <c r="AM19" s="88">
        <f t="shared" si="9"/>
        <v>0</v>
      </c>
      <c r="AO19" s="88">
        <f t="shared" si="8"/>
        <v>0</v>
      </c>
      <c r="AR19" s="88">
        <v>8</v>
      </c>
      <c r="AY19" s="88">
        <v>2.6</v>
      </c>
    </row>
    <row r="20" spans="28:51" ht="35.1" customHeight="1" x14ac:dyDescent="0.25">
      <c r="AB20" s="27"/>
      <c r="AC20" s="28"/>
      <c r="AD20" s="32" t="str">
        <f t="shared" si="10"/>
        <v>…</v>
      </c>
      <c r="AE20" s="89" t="s">
        <v>18</v>
      </c>
      <c r="AF20" s="34">
        <v>5</v>
      </c>
      <c r="AG20" s="90">
        <v>0</v>
      </c>
      <c r="AH20" s="28"/>
      <c r="AI20" s="27"/>
      <c r="AL20" s="10" t="str">
        <f t="shared" si="7"/>
        <v>0</v>
      </c>
      <c r="AM20" s="88">
        <f t="shared" si="9"/>
        <v>0</v>
      </c>
      <c r="AO20" s="88">
        <f t="shared" si="8"/>
        <v>0</v>
      </c>
      <c r="AR20" s="88">
        <v>9</v>
      </c>
      <c r="AY20" s="88">
        <v>2.7</v>
      </c>
    </row>
    <row r="21" spans="28:51" ht="35.1" customHeight="1" x14ac:dyDescent="0.25">
      <c r="AB21" s="27"/>
      <c r="AC21" s="28"/>
      <c r="AD21" s="32" t="str">
        <f t="shared" si="10"/>
        <v>…</v>
      </c>
      <c r="AE21" s="89" t="s">
        <v>18</v>
      </c>
      <c r="AF21" s="34">
        <v>6</v>
      </c>
      <c r="AG21" s="90">
        <v>0</v>
      </c>
      <c r="AH21" s="28"/>
      <c r="AI21" s="27"/>
      <c r="AL21" s="10" t="str">
        <f t="shared" si="7"/>
        <v>0</v>
      </c>
      <c r="AM21" s="88">
        <f t="shared" si="9"/>
        <v>0</v>
      </c>
      <c r="AO21" s="88">
        <f t="shared" si="8"/>
        <v>0</v>
      </c>
      <c r="AR21" s="88">
        <v>10</v>
      </c>
      <c r="AY21" s="88">
        <v>2.8</v>
      </c>
    </row>
    <row r="22" spans="28:51" ht="35.1" customHeight="1" x14ac:dyDescent="0.25">
      <c r="AB22" s="27"/>
      <c r="AC22" s="28"/>
      <c r="AD22" s="32" t="str">
        <f t="shared" si="10"/>
        <v>…</v>
      </c>
      <c r="AE22" s="89" t="s">
        <v>18</v>
      </c>
      <c r="AF22" s="34">
        <v>7</v>
      </c>
      <c r="AG22" s="90">
        <v>0</v>
      </c>
      <c r="AH22" s="28"/>
      <c r="AI22" s="27"/>
      <c r="AL22" s="10" t="str">
        <f t="shared" si="7"/>
        <v>0</v>
      </c>
      <c r="AM22" s="88">
        <f t="shared" si="9"/>
        <v>0</v>
      </c>
      <c r="AO22" s="88">
        <f t="shared" si="8"/>
        <v>0</v>
      </c>
      <c r="AR22" s="88">
        <v>11</v>
      </c>
      <c r="AY22" s="88">
        <v>2.9</v>
      </c>
    </row>
    <row r="23" spans="28:51" ht="35.1" customHeight="1" x14ac:dyDescent="0.25">
      <c r="AB23" s="27"/>
      <c r="AC23" s="28"/>
      <c r="AD23" s="32" t="str">
        <f t="shared" si="10"/>
        <v>…</v>
      </c>
      <c r="AE23" s="89" t="s">
        <v>18</v>
      </c>
      <c r="AF23" s="34">
        <v>8</v>
      </c>
      <c r="AG23" s="90">
        <v>0</v>
      </c>
      <c r="AH23" s="28"/>
      <c r="AI23" s="27"/>
      <c r="AL23" s="10">
        <f>SUM(AL11,AL12,AL13,AL14,AL15,AL16,AL17,AL18,AL19,AL20,AL21,AL22)</f>
        <v>0</v>
      </c>
      <c r="AM23" s="88">
        <f>SUM(AM11:AM22)</f>
        <v>0</v>
      </c>
      <c r="AR23" s="88">
        <v>12</v>
      </c>
      <c r="AY23" s="88">
        <v>3</v>
      </c>
    </row>
    <row r="24" spans="28:51" ht="35.1" customHeight="1" x14ac:dyDescent="0.25">
      <c r="AB24" s="27"/>
      <c r="AC24" s="28"/>
      <c r="AD24" s="32" t="str">
        <f t="shared" si="10"/>
        <v>…</v>
      </c>
      <c r="AE24" s="89" t="s">
        <v>18</v>
      </c>
      <c r="AF24" s="34">
        <v>9</v>
      </c>
      <c r="AG24" s="90">
        <v>0</v>
      </c>
      <c r="AH24" s="28"/>
      <c r="AI24" s="27"/>
      <c r="AO24" s="73">
        <f>Réglages!C26</f>
        <v>3</v>
      </c>
      <c r="AP24" s="88" t="s">
        <v>109</v>
      </c>
      <c r="AQ24" s="88" t="s">
        <v>110</v>
      </c>
      <c r="AR24" s="88" t="s">
        <v>111</v>
      </c>
      <c r="AS24" s="88" t="s">
        <v>112</v>
      </c>
      <c r="AY24" s="88">
        <v>3.1</v>
      </c>
    </row>
    <row r="25" spans="28:51" ht="35.1" customHeight="1" x14ac:dyDescent="0.25">
      <c r="AB25" s="27"/>
      <c r="AC25" s="28"/>
      <c r="AD25" s="32" t="str">
        <f t="shared" si="10"/>
        <v>…</v>
      </c>
      <c r="AE25" s="89" t="s">
        <v>18</v>
      </c>
      <c r="AF25" s="34">
        <v>10</v>
      </c>
      <c r="AG25" s="90">
        <v>0</v>
      </c>
      <c r="AH25" s="28"/>
      <c r="AI25" s="27"/>
      <c r="AP25" s="70">
        <v>0</v>
      </c>
      <c r="AQ25" s="70">
        <v>0</v>
      </c>
      <c r="AR25" s="70">
        <v>0</v>
      </c>
      <c r="AS25" s="70">
        <v>0</v>
      </c>
      <c r="AY25" s="88">
        <v>3.2</v>
      </c>
    </row>
    <row r="26" spans="28:51" ht="35.1" customHeight="1" x14ac:dyDescent="0.25">
      <c r="AB26" s="27"/>
      <c r="AC26" s="28"/>
      <c r="AD26" s="32" t="str">
        <f t="shared" si="10"/>
        <v>…</v>
      </c>
      <c r="AE26" s="89" t="s">
        <v>18</v>
      </c>
      <c r="AF26" s="34">
        <v>11</v>
      </c>
      <c r="AG26" s="90">
        <v>0</v>
      </c>
      <c r="AH26" s="28"/>
      <c r="AI26" s="27"/>
      <c r="AP26" s="70">
        <v>1</v>
      </c>
      <c r="AQ26" s="70">
        <v>1</v>
      </c>
      <c r="AR26" s="70">
        <v>1</v>
      </c>
      <c r="AS26" s="70">
        <v>1</v>
      </c>
      <c r="AY26" s="88">
        <v>3.3</v>
      </c>
    </row>
    <row r="27" spans="28:51" ht="35.1" customHeight="1" thickBot="1" x14ac:dyDescent="0.3">
      <c r="AB27" s="27"/>
      <c r="AC27" s="28"/>
      <c r="AD27" s="36" t="str">
        <f t="shared" si="10"/>
        <v>…</v>
      </c>
      <c r="AE27" s="37" t="s">
        <v>18</v>
      </c>
      <c r="AF27" s="38">
        <v>12</v>
      </c>
      <c r="AG27" s="90">
        <v>0</v>
      </c>
      <c r="AH27" s="28"/>
      <c r="AI27" s="27"/>
      <c r="AP27" s="70" t="s">
        <v>9</v>
      </c>
      <c r="AQ27" s="70" t="s">
        <v>9</v>
      </c>
      <c r="AR27" s="70" t="s">
        <v>9</v>
      </c>
      <c r="AS27" s="70" t="s">
        <v>9</v>
      </c>
      <c r="AY27" s="88">
        <v>3.4</v>
      </c>
    </row>
    <row r="28" spans="28:51" ht="48" customHeight="1" thickTop="1" thickBot="1" x14ac:dyDescent="0.3">
      <c r="AB28" s="27"/>
      <c r="AC28" s="28"/>
      <c r="AD28" s="39" t="str">
        <f>Réglages!E7</f>
        <v>Jokers &gt;&gt;</v>
      </c>
      <c r="AE28" s="40">
        <f>COUNTIF(AE16:AE27,"Ok")</f>
        <v>0</v>
      </c>
      <c r="AF28" s="39" t="str">
        <f>Réglages!E8</f>
        <v>Total zones franchies &gt;&gt;</v>
      </c>
      <c r="AG28" s="41">
        <f>AM23</f>
        <v>0</v>
      </c>
      <c r="AH28" s="28"/>
      <c r="AI28" s="27"/>
      <c r="AP28" s="70">
        <v>2</v>
      </c>
      <c r="AQ28" s="70">
        <v>2</v>
      </c>
      <c r="AR28" s="70">
        <v>2</v>
      </c>
      <c r="AS28" s="70">
        <v>2</v>
      </c>
      <c r="AY28" s="88">
        <v>3.5</v>
      </c>
    </row>
    <row r="29" spans="28:51" ht="11.25" customHeight="1" x14ac:dyDescent="0.25">
      <c r="AB29" s="27"/>
      <c r="AC29" s="28"/>
      <c r="AD29" s="28"/>
      <c r="AE29" s="28"/>
      <c r="AF29" s="28"/>
      <c r="AG29" s="28"/>
      <c r="AH29" s="28"/>
      <c r="AI29" s="27"/>
      <c r="AP29" s="70" t="s">
        <v>10</v>
      </c>
      <c r="AQ29" s="70" t="s">
        <v>10</v>
      </c>
      <c r="AR29" s="70" t="s">
        <v>10</v>
      </c>
      <c r="AS29" s="70" t="s">
        <v>10</v>
      </c>
      <c r="AY29" s="88">
        <v>3.6</v>
      </c>
    </row>
    <row r="30" spans="28:51" ht="15" hidden="1" customHeight="1" x14ac:dyDescent="0.25">
      <c r="AB30" s="27"/>
      <c r="AC30" s="28"/>
      <c r="AD30" s="28"/>
      <c r="AE30" s="28"/>
      <c r="AF30" s="28"/>
      <c r="AG30" s="28"/>
      <c r="AH30" s="28"/>
      <c r="AI30" s="27"/>
      <c r="AL30" s="88">
        <f>AG34</f>
        <v>2</v>
      </c>
      <c r="AM30" s="88">
        <f>VALUE(AL30)</f>
        <v>2</v>
      </c>
      <c r="AP30" s="70" t="s">
        <v>11</v>
      </c>
      <c r="AQ30" s="70">
        <v>3</v>
      </c>
      <c r="AR30" s="70">
        <v>3</v>
      </c>
      <c r="AS30" s="70">
        <v>3</v>
      </c>
      <c r="AY30" s="88">
        <v>3.7</v>
      </c>
    </row>
    <row r="31" spans="28:51" ht="15" hidden="1" customHeight="1" x14ac:dyDescent="0.25">
      <c r="AB31" s="27"/>
      <c r="AC31" s="28"/>
      <c r="AD31" s="28"/>
      <c r="AE31" s="28"/>
      <c r="AF31" s="28"/>
      <c r="AG31" s="28"/>
      <c r="AH31" s="28"/>
      <c r="AI31" s="27"/>
      <c r="AQ31" s="70" t="s">
        <v>11</v>
      </c>
      <c r="AR31" s="70" t="s">
        <v>11</v>
      </c>
      <c r="AS31" s="70" t="s">
        <v>11</v>
      </c>
      <c r="AY31" s="88">
        <v>3.8</v>
      </c>
    </row>
    <row r="32" spans="28:51" ht="15" customHeight="1" thickBot="1" x14ac:dyDescent="0.3">
      <c r="AB32" s="27"/>
      <c r="AC32" s="28"/>
      <c r="AD32" s="28"/>
      <c r="AE32" s="28"/>
      <c r="AF32" s="28"/>
      <c r="AG32" s="28"/>
      <c r="AH32" s="28"/>
      <c r="AI32" s="27"/>
      <c r="AP32" s="70"/>
      <c r="AQ32" s="70" t="s">
        <v>12</v>
      </c>
      <c r="AR32" s="70">
        <v>4</v>
      </c>
      <c r="AS32" s="70">
        <v>4</v>
      </c>
      <c r="AY32" s="88">
        <v>3.9</v>
      </c>
    </row>
    <row r="33" spans="28:51" ht="45" customHeight="1" thickTop="1" thickBot="1" x14ac:dyDescent="0.3">
      <c r="AB33" s="27"/>
      <c r="AC33" s="167" t="str">
        <f>Réglages!E9</f>
        <v>Total des points marqués par l'équipe observée  &gt;&gt;</v>
      </c>
      <c r="AD33" s="168"/>
      <c r="AE33" s="42">
        <f>SUM(AD16:AD27)</f>
        <v>0</v>
      </c>
      <c r="AF33" s="43" t="str">
        <f>Réglages!E11</f>
        <v>Distance totale  franchie &gt;&gt;</v>
      </c>
      <c r="AG33" s="44">
        <f>AG28*Réglages!E26</f>
        <v>0</v>
      </c>
      <c r="AH33" s="45" t="s">
        <v>27</v>
      </c>
      <c r="AI33" s="27"/>
      <c r="AP33" s="70"/>
      <c r="AQ33" s="70"/>
      <c r="AR33" s="70" t="s">
        <v>12</v>
      </c>
      <c r="AS33" s="70" t="s">
        <v>12</v>
      </c>
      <c r="AY33" s="88">
        <v>4</v>
      </c>
    </row>
    <row r="34" spans="28:51" ht="45" customHeight="1" thickBot="1" x14ac:dyDescent="0.3">
      <c r="AB34" s="27"/>
      <c r="AC34" s="169" t="str">
        <f>Réglages!E12</f>
        <v>Total des points marqués par l'équipe adverse  &gt;&gt;</v>
      </c>
      <c r="AD34" s="170"/>
      <c r="AE34" s="46">
        <v>0</v>
      </c>
      <c r="AF34" s="47" t="str">
        <f>Réglages!G6</f>
        <v xml:space="preserve">Score  match &gt;&gt;  </v>
      </c>
      <c r="AG34" s="48">
        <f>IF(AT11=0,Réglages!H27,IF(AT11&lt;0,Réglages!H28,IF(AT11&gt;0,Réglages!H26)))</f>
        <v>2</v>
      </c>
      <c r="AH34" s="49" t="str">
        <f>IF(AM30=Réglages!H28,Réglages!G28,IF(AM30=Réglages!H27,Réglages!G27,Réglages!G26))</f>
        <v>Egalité</v>
      </c>
      <c r="AI34" s="27"/>
      <c r="AP34" s="70"/>
      <c r="AQ34" s="70"/>
      <c r="AR34" s="70" t="s">
        <v>13</v>
      </c>
      <c r="AS34" s="70">
        <v>5</v>
      </c>
    </row>
    <row r="35" spans="28:51" ht="21.75" customHeight="1" thickTop="1" x14ac:dyDescent="0.25">
      <c r="AB35" s="27"/>
      <c r="AC35" s="28"/>
      <c r="AD35" s="28"/>
      <c r="AE35" s="28"/>
      <c r="AF35" s="28"/>
      <c r="AG35" s="28"/>
      <c r="AH35" s="28"/>
      <c r="AI35" s="27"/>
      <c r="AP35" s="70"/>
      <c r="AQ35" s="70"/>
      <c r="AS35" s="70" t="s">
        <v>13</v>
      </c>
    </row>
    <row r="36" spans="28:51" ht="99" customHeight="1" x14ac:dyDescent="0.25">
      <c r="AB36" s="27"/>
      <c r="AC36" s="28"/>
      <c r="AD36" s="28"/>
      <c r="AE36" s="28"/>
      <c r="AF36" s="28"/>
      <c r="AG36" s="28"/>
      <c r="AH36" s="28"/>
      <c r="AI36" s="27"/>
      <c r="AP36" s="70"/>
      <c r="AS36" s="70" t="s">
        <v>14</v>
      </c>
    </row>
    <row r="37" spans="28:51" ht="35.1" customHeight="1" x14ac:dyDescent="0.25">
      <c r="AB37" s="147" t="s">
        <v>26</v>
      </c>
      <c r="AC37" s="147"/>
      <c r="AD37" s="147"/>
      <c r="AE37" s="147"/>
      <c r="AF37" s="147"/>
      <c r="AG37" s="147"/>
      <c r="AH37" s="147"/>
      <c r="AI37" s="147"/>
      <c r="AP37" s="70"/>
      <c r="AQ37" s="70"/>
    </row>
    <row r="38" spans="28:51" ht="16.5" customHeight="1" thickBot="1" x14ac:dyDescent="0.35">
      <c r="AB38" s="27"/>
      <c r="AC38" s="28"/>
      <c r="AD38" s="26"/>
      <c r="AE38" s="26"/>
      <c r="AF38" s="26"/>
      <c r="AG38" s="26"/>
      <c r="AH38" s="28"/>
      <c r="AI38" s="27"/>
      <c r="AP38" s="70"/>
      <c r="AQ38" s="70"/>
    </row>
    <row r="39" spans="28:51" ht="35.1" hidden="1" customHeight="1" thickTop="1" x14ac:dyDescent="0.25">
      <c r="AB39" s="27"/>
      <c r="AC39" s="28"/>
      <c r="AD39" s="124">
        <f>Réglages!G8</f>
        <v>0</v>
      </c>
      <c r="AE39" s="125"/>
      <c r="AF39" s="128"/>
      <c r="AG39" s="129"/>
      <c r="AH39" s="81" t="s">
        <v>126</v>
      </c>
      <c r="AI39" s="27"/>
      <c r="AP39" s="70"/>
      <c r="AQ39" s="70"/>
      <c r="AR39" s="70"/>
    </row>
    <row r="40" spans="28:51" ht="35.1" customHeight="1" thickTop="1" thickBot="1" x14ac:dyDescent="0.3">
      <c r="AB40" s="27"/>
      <c r="AC40" s="28"/>
      <c r="AD40" s="126" t="str">
        <f>Réglages!G9</f>
        <v>Notre score " fairplay "</v>
      </c>
      <c r="AE40" s="127"/>
      <c r="AF40" s="127" t="str">
        <f>IFERROR(AP43," ")</f>
        <v xml:space="preserve"> </v>
      </c>
      <c r="AG40" s="130"/>
      <c r="AH40" s="28"/>
      <c r="AI40" s="27"/>
      <c r="AP40" s="70"/>
      <c r="AQ40" s="70"/>
      <c r="AR40" s="70"/>
    </row>
    <row r="41" spans="28:51" ht="14.25" customHeight="1" thickTop="1" thickBot="1" x14ac:dyDescent="0.3">
      <c r="AB41" s="27"/>
      <c r="AC41" s="28"/>
      <c r="AD41" s="28"/>
      <c r="AE41" s="28"/>
      <c r="AF41" s="28"/>
      <c r="AG41" s="28"/>
      <c r="AH41" s="28"/>
      <c r="AI41" s="27"/>
    </row>
    <row r="42" spans="28:51" ht="48" customHeight="1" thickBot="1" x14ac:dyDescent="0.3">
      <c r="AB42" s="27"/>
      <c r="AC42" s="139" t="str">
        <f>Réglages!G10</f>
        <v>Nos adversaires remplissent collectivement le tableau ci-dessous !!!</v>
      </c>
      <c r="AD42" s="140"/>
      <c r="AE42" s="140"/>
      <c r="AF42" s="140"/>
      <c r="AG42" s="140"/>
      <c r="AH42" s="141"/>
      <c r="AI42" s="27"/>
      <c r="AR42" s="52" t="s">
        <v>40</v>
      </c>
      <c r="AS42" s="52"/>
      <c r="AT42" s="88" t="s">
        <v>42</v>
      </c>
    </row>
    <row r="43" spans="28:51" ht="48" customHeight="1" x14ac:dyDescent="0.25">
      <c r="AB43" s="27"/>
      <c r="AC43" s="136" t="str">
        <f>Réglages!G12</f>
        <v>Noms et prénoms des joueurs de cette équipe</v>
      </c>
      <c r="AD43" s="137"/>
      <c r="AE43" s="137"/>
      <c r="AF43" s="137"/>
      <c r="AG43" s="137" t="str">
        <f>Réglages!G13</f>
        <v>Esprit du jeu, " fairplay "</v>
      </c>
      <c r="AH43" s="138"/>
      <c r="AI43" s="27"/>
      <c r="AM43" s="88" t="str">
        <f>RIGHT(AG44,1)</f>
        <v/>
      </c>
      <c r="AN43" s="88" t="e">
        <f>VALUE(AM43)</f>
        <v>#VALUE!</v>
      </c>
      <c r="AO43" s="88" t="str">
        <f t="shared" ref="AO43:AO46" si="11">IF(ISERROR(AN43)," ",AN43)</f>
        <v xml:space="preserve"> </v>
      </c>
      <c r="AP43" s="88" t="e">
        <f>ROUND(AVERAGE(AO43:AO47),1)</f>
        <v>#DIV/0!</v>
      </c>
      <c r="AR43" s="88">
        <f>AC44</f>
        <v>0</v>
      </c>
      <c r="AS43" s="88" t="e">
        <f>AO43-$AF$39</f>
        <v>#VALUE!</v>
      </c>
      <c r="AT43" s="88" t="str">
        <f>AO43</f>
        <v xml:space="preserve"> </v>
      </c>
    </row>
    <row r="44" spans="28:51" ht="35.1" customHeight="1" x14ac:dyDescent="0.25">
      <c r="AB44" s="27"/>
      <c r="AC44" s="131"/>
      <c r="AD44" s="132"/>
      <c r="AE44" s="132"/>
      <c r="AF44" s="133"/>
      <c r="AG44" s="134"/>
      <c r="AH44" s="135"/>
      <c r="AI44" s="27"/>
      <c r="AM44" s="88" t="str">
        <f>RIGHT(AG45,1)</f>
        <v/>
      </c>
      <c r="AN44" s="88" t="e">
        <f t="shared" ref="AN44:AN46" si="12">VALUE(AM44)</f>
        <v>#VALUE!</v>
      </c>
      <c r="AO44" s="88" t="str">
        <f t="shared" si="11"/>
        <v xml:space="preserve"> </v>
      </c>
      <c r="AR44" s="88">
        <f>AC45</f>
        <v>0</v>
      </c>
      <c r="AS44" s="88" t="e">
        <f t="shared" ref="AS44:AS47" si="13">AO44-$AF$39</f>
        <v>#VALUE!</v>
      </c>
      <c r="AT44" s="88" t="str">
        <f t="shared" ref="AT44:AT47" si="14">AO44</f>
        <v xml:space="preserve"> </v>
      </c>
    </row>
    <row r="45" spans="28:51" ht="35.1" customHeight="1" x14ac:dyDescent="0.25">
      <c r="AB45" s="27"/>
      <c r="AC45" s="131"/>
      <c r="AD45" s="132"/>
      <c r="AE45" s="132"/>
      <c r="AF45" s="133"/>
      <c r="AG45" s="134"/>
      <c r="AH45" s="135"/>
      <c r="AI45" s="27"/>
      <c r="AM45" s="88" t="str">
        <f>RIGHT(AG46,1)</f>
        <v/>
      </c>
      <c r="AN45" s="88" t="e">
        <f t="shared" si="12"/>
        <v>#VALUE!</v>
      </c>
      <c r="AO45" s="88" t="str">
        <f t="shared" si="11"/>
        <v xml:space="preserve"> </v>
      </c>
      <c r="AR45" s="88">
        <f>AC46</f>
        <v>0</v>
      </c>
      <c r="AS45" s="88" t="e">
        <f t="shared" si="13"/>
        <v>#VALUE!</v>
      </c>
      <c r="AT45" s="88" t="str">
        <f t="shared" si="14"/>
        <v xml:space="preserve"> </v>
      </c>
    </row>
    <row r="46" spans="28:51" ht="35.1" customHeight="1" x14ac:dyDescent="0.25">
      <c r="AB46" s="27"/>
      <c r="AC46" s="131"/>
      <c r="AD46" s="132"/>
      <c r="AE46" s="132"/>
      <c r="AF46" s="133"/>
      <c r="AG46" s="134"/>
      <c r="AH46" s="135"/>
      <c r="AI46" s="27"/>
      <c r="AM46" s="88" t="str">
        <f>RIGHT(AG47,1)</f>
        <v/>
      </c>
      <c r="AN46" s="88" t="e">
        <f t="shared" si="12"/>
        <v>#VALUE!</v>
      </c>
      <c r="AO46" s="88" t="str">
        <f t="shared" si="11"/>
        <v xml:space="preserve"> </v>
      </c>
      <c r="AR46" s="88">
        <f>AC47</f>
        <v>0</v>
      </c>
      <c r="AS46" s="88" t="e">
        <f t="shared" si="13"/>
        <v>#VALUE!</v>
      </c>
      <c r="AT46" s="88" t="str">
        <f t="shared" si="14"/>
        <v xml:space="preserve"> </v>
      </c>
    </row>
    <row r="47" spans="28:51" ht="35.1" customHeight="1" x14ac:dyDescent="0.25">
      <c r="AB47" s="27"/>
      <c r="AC47" s="131"/>
      <c r="AD47" s="132"/>
      <c r="AE47" s="132"/>
      <c r="AF47" s="133"/>
      <c r="AG47" s="134"/>
      <c r="AH47" s="135"/>
      <c r="AI47" s="27"/>
      <c r="AM47" s="88" t="str">
        <f>RIGHT(AG48,1)</f>
        <v/>
      </c>
      <c r="AN47" s="88" t="e">
        <f>VALUE(AM47)</f>
        <v>#VALUE!</v>
      </c>
      <c r="AO47" s="88" t="str">
        <f>IF(ISERROR(AN47)," ",AN47)</f>
        <v xml:space="preserve"> </v>
      </c>
      <c r="AR47" s="88">
        <f>AC48</f>
        <v>0</v>
      </c>
      <c r="AS47" s="88" t="e">
        <f t="shared" si="13"/>
        <v>#VALUE!</v>
      </c>
      <c r="AT47" s="88" t="str">
        <f t="shared" si="14"/>
        <v xml:space="preserve"> </v>
      </c>
    </row>
    <row r="48" spans="28:51" ht="35.1" customHeight="1" x14ac:dyDescent="0.25">
      <c r="AB48" s="27"/>
      <c r="AC48" s="131"/>
      <c r="AD48" s="132"/>
      <c r="AE48" s="132"/>
      <c r="AF48" s="133"/>
      <c r="AG48" s="134"/>
      <c r="AH48" s="135"/>
      <c r="AI48" s="27"/>
      <c r="AN48" s="88" t="e">
        <f>AVERAGE(AN43:AN47)</f>
        <v>#VALUE!</v>
      </c>
      <c r="AO48" s="88" t="str">
        <f>IF(ISERROR(AN48)," ",AN48)</f>
        <v xml:space="preserve"> </v>
      </c>
    </row>
    <row r="49" spans="28:35" ht="17.25" customHeight="1" thickBot="1" x14ac:dyDescent="0.3">
      <c r="AB49" s="27"/>
      <c r="AC49" s="28"/>
      <c r="AD49" s="28"/>
      <c r="AE49" s="28"/>
      <c r="AF49" s="28"/>
      <c r="AG49" s="50"/>
      <c r="AH49" s="28"/>
      <c r="AI49" s="27"/>
    </row>
    <row r="50" spans="28:35" ht="39.950000000000003" customHeight="1" thickBot="1" x14ac:dyDescent="0.3">
      <c r="AB50" s="27"/>
      <c r="AC50" s="51" t="str">
        <f>Réglages!C19</f>
        <v>Niveau 4</v>
      </c>
      <c r="AD50" s="142" t="str">
        <f>Réglages!D19</f>
        <v>Ce joueur a fait peuve d'un esprit constructif et positif que ce soit au sein de son équipe ou contre nous. Il fait vivre et respecter les lois du Jeu</v>
      </c>
      <c r="AE50" s="142"/>
      <c r="AF50" s="142"/>
      <c r="AG50" s="142"/>
      <c r="AH50" s="143"/>
      <c r="AI50" s="27"/>
    </row>
    <row r="51" spans="28:35" ht="39.950000000000003" customHeight="1" thickBot="1" x14ac:dyDescent="0.3">
      <c r="AB51" s="27"/>
      <c r="AC51" s="51" t="str">
        <f>Réglages!C20</f>
        <v>Niveau 3</v>
      </c>
      <c r="AD51" s="142" t="str">
        <f>Réglages!D20</f>
        <v>Ce joueur compte systématiquement et sais reconnaitre, appeler une faute de son adversaire direct</v>
      </c>
      <c r="AE51" s="142"/>
      <c r="AF51" s="142"/>
      <c r="AG51" s="142"/>
      <c r="AH51" s="143"/>
      <c r="AI51" s="27"/>
    </row>
    <row r="52" spans="28:35" ht="39.950000000000003" customHeight="1" thickBot="1" x14ac:dyDescent="0.3">
      <c r="AB52" s="27"/>
      <c r="AC52" s="51" t="str">
        <f>Réglages!C21</f>
        <v>Niveau 2</v>
      </c>
      <c r="AD52" s="142" t="str">
        <f>Réglages!D21</f>
        <v>Ce joueur  n’appelle quasiment jamais de faute même évidente ou, ne maîtrise ni ne semble connaitre toutes des lois du Jeu</v>
      </c>
      <c r="AE52" s="142"/>
      <c r="AF52" s="142"/>
      <c r="AG52" s="142"/>
      <c r="AH52" s="143"/>
      <c r="AI52" s="27"/>
    </row>
    <row r="53" spans="28:35" ht="39.950000000000003" customHeight="1" x14ac:dyDescent="0.25">
      <c r="AB53" s="27"/>
      <c r="AC53" s="51" t="str">
        <f>Réglages!C22</f>
        <v>Niveau 1</v>
      </c>
      <c r="AD53" s="142" t="str">
        <f>Réglages!D22</f>
        <v>Ce joueur conteste souvent, ou parle beaucoup, ou commente le jeu et decisions, ou encore ….</v>
      </c>
      <c r="AE53" s="142"/>
      <c r="AF53" s="142"/>
      <c r="AG53" s="142"/>
      <c r="AH53" s="143"/>
      <c r="AI53" s="27"/>
    </row>
    <row r="54" spans="28:35" x14ac:dyDescent="0.3">
      <c r="AB54" s="27"/>
      <c r="AC54" s="26"/>
      <c r="AD54" s="26"/>
      <c r="AE54" s="26"/>
      <c r="AF54" s="26"/>
      <c r="AG54" s="26"/>
      <c r="AH54" s="26"/>
      <c r="AI54" s="27"/>
    </row>
    <row r="55" spans="28:35" x14ac:dyDescent="0.3">
      <c r="AB55" s="27"/>
      <c r="AC55" s="26"/>
      <c r="AD55" s="26"/>
      <c r="AE55" s="26"/>
      <c r="AF55" s="26"/>
      <c r="AG55" s="26"/>
      <c r="AH55" s="26"/>
      <c r="AI55" s="27"/>
    </row>
    <row r="56" spans="28:35" ht="3" customHeight="1" x14ac:dyDescent="0.3">
      <c r="AB56" s="27"/>
      <c r="AC56" s="26"/>
      <c r="AD56" s="26"/>
      <c r="AE56" s="26"/>
      <c r="AF56" s="26"/>
      <c r="AG56" s="26"/>
      <c r="AH56" s="26"/>
      <c r="AI56" s="27"/>
    </row>
    <row r="57" spans="28:35" ht="26.25" x14ac:dyDescent="0.4">
      <c r="AB57" s="27"/>
      <c r="AC57" s="26"/>
      <c r="AD57" s="26"/>
      <c r="AE57" s="123" t="s">
        <v>31</v>
      </c>
      <c r="AF57" s="123"/>
      <c r="AG57" s="26"/>
      <c r="AH57" s="26"/>
      <c r="AI57" s="27"/>
    </row>
    <row r="58" spans="28:35" x14ac:dyDescent="0.3">
      <c r="AB58" s="12"/>
      <c r="AC58" s="13"/>
      <c r="AD58" s="13"/>
      <c r="AE58" s="13"/>
      <c r="AF58" s="13"/>
      <c r="AG58" s="13"/>
      <c r="AH58" s="13"/>
      <c r="AI58" s="12"/>
    </row>
    <row r="59" spans="28:35" hidden="1" x14ac:dyDescent="0.3">
      <c r="AB59" s="12"/>
      <c r="AC59" s="13"/>
      <c r="AD59" s="13"/>
      <c r="AE59" s="13"/>
      <c r="AF59" s="13"/>
      <c r="AG59" s="13"/>
      <c r="AH59" s="13"/>
      <c r="AI59" s="12"/>
    </row>
  </sheetData>
  <sheetProtection sheet="1" objects="1" scenarios="1"/>
  <mergeCells count="35">
    <mergeCell ref="AD52:AH52"/>
    <mergeCell ref="AD53:AH53"/>
    <mergeCell ref="AE57:AF57"/>
    <mergeCell ref="AC47:AF47"/>
    <mergeCell ref="AG47:AH47"/>
    <mergeCell ref="AC48:AF48"/>
    <mergeCell ref="AG48:AH48"/>
    <mergeCell ref="AD50:AH50"/>
    <mergeCell ref="AD51:AH51"/>
    <mergeCell ref="AC44:AF44"/>
    <mergeCell ref="AG44:AH44"/>
    <mergeCell ref="AC45:AF45"/>
    <mergeCell ref="AG45:AH45"/>
    <mergeCell ref="AC46:AF46"/>
    <mergeCell ref="AG46:AH46"/>
    <mergeCell ref="AC43:AF43"/>
    <mergeCell ref="AG43:AH43"/>
    <mergeCell ref="AC10:AH10"/>
    <mergeCell ref="AC11:AH11"/>
    <mergeCell ref="AB13:AI13"/>
    <mergeCell ref="AC33:AD33"/>
    <mergeCell ref="AC34:AD34"/>
    <mergeCell ref="AB37:AI37"/>
    <mergeCell ref="AD39:AE39"/>
    <mergeCell ref="AF39:AG39"/>
    <mergeCell ref="AD40:AE40"/>
    <mergeCell ref="AF40:AG40"/>
    <mergeCell ref="AC42:AH42"/>
    <mergeCell ref="AB2:AI2"/>
    <mergeCell ref="AD3:AE3"/>
    <mergeCell ref="AF3:AG3"/>
    <mergeCell ref="AC5:AE7"/>
    <mergeCell ref="AF5:AH5"/>
    <mergeCell ref="AF6:AH6"/>
    <mergeCell ref="AF7:AH7"/>
  </mergeCells>
  <dataValidations count="6">
    <dataValidation type="list" allowBlank="1" showInputMessage="1" showErrorMessage="1" promptTitle="Liste déroulante" prompt="Saisir le nombre de zone(s) franchie(s) et si un point a été marqué" sqref="AG16:AG27" xr:uid="{AF0F36D2-DECC-49AF-B9A4-57E32C00FE1D}">
      <formula1>IF($AO$24=3,$AP$25:$AP$30,IF($AO$24=4,$AQ$25:$AQ$32,IF($AO$24=5,$AR$25:$AR$34,$AS$25:$AS$36)))</formula1>
    </dataValidation>
    <dataValidation type="list" allowBlank="1" showInputMessage="1" showErrorMessage="1" promptTitle="Liste déroulante" prompt="Cocher &quot;Ok&quot; si un joker a été utilisé sur cette possession" sqref="AE16" xr:uid="{6D6B1B8C-582A-4B4A-91C4-EF8AAAD482D7}">
      <formula1>$AM$2:$AM$3</formula1>
    </dataValidation>
    <dataValidation type="list" allowBlank="1" showInputMessage="1" showErrorMessage="1" promptTitle="Liste déroulante" prompt="Saisir l'équipe obervée" sqref="AC11:AH11" xr:uid="{75B17ED6-1234-4648-8C5E-868FD341BAC9}">
      <formula1>IF($AN$1=2,$AO$2:$AO$6,IF($AN$1=3,$AP$2:$AP$8,$AQ$2:$AQ$11))</formula1>
    </dataValidation>
    <dataValidation type="list" allowBlank="1" showInputMessage="1" showErrorMessage="1" sqref="AF39:AG39" xr:uid="{3B740DB9-AD1E-4F1B-A06B-03FF61E250E2}">
      <formula1>$AY$2:$AY$33</formula1>
    </dataValidation>
    <dataValidation type="list" allowBlank="1" showInputMessage="1" showErrorMessage="1" promptTitle="Liste dréoulante" prompt="Saisir le nombre de points marqués par l'équipe adverse à l'issue des 12 possessions" sqref="AE34" xr:uid="{F8105E27-8DC2-4C31-9A6A-FEF5FDE1EAA6}">
      <formula1>$AR$11:$AR$23</formula1>
    </dataValidation>
    <dataValidation type="list" allowBlank="1" showInputMessage="1" showErrorMessage="1" sqref="AE17:AE27" xr:uid="{C910E0C3-6AE3-40D7-AF44-1780C7D9E689}">
      <formula1>$AM$2:$AM$3</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1" operator="greaterThan" id="{AC774582-A09B-4DDA-A0B6-A29D56FD7F7C}">
            <xm:f>Réglages!$G$31</xm:f>
            <x14:dxf>
              <fill>
                <patternFill>
                  <bgColor rgb="FFFF0000"/>
                </patternFill>
              </fill>
            </x14:dxf>
          </x14:cfRule>
          <x14:cfRule type="cellIs" priority="2" operator="equal" id="{6F9D96CD-3FF5-4250-AA36-B462834E51EC}">
            <xm:f>Réglages!$G$31</xm:f>
            <x14:dxf>
              <font>
                <color theme="0"/>
              </font>
              <fill>
                <patternFill>
                  <bgColor rgb="FF00B050"/>
                </patternFill>
              </fill>
            </x14:dxf>
          </x14:cfRule>
          <xm:sqref>AE28</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promptTitle="Liste déroulante" prompt="Positionner chaque joueur sur un des 4 niveaux de fairplay (voir tableau ci-dessous)" xr:uid="{F3A4AF15-F9C7-4A5C-ACE2-CFFA5E57B98F}">
          <x14:formula1>
            <xm:f>Réglages!$C$19:$C$23</xm:f>
          </x14:formula1>
          <xm:sqref>AG44:AH44</xm:sqref>
        </x14:dataValidation>
        <x14:dataValidation type="list" allowBlank="1" showInputMessage="1" showErrorMessage="1" promptTitle="Liste déroulante" prompt="Saisir les noms et prénoms des joueurs de l'équipe observée" xr:uid="{52602780-5097-4E9E-BD0A-6BB0A5D1A2B1}">
          <x14:formula1>
            <xm:f>OFFSET(Parametres!$M$1,1,1,Parametres!$O$2,1)</xm:f>
          </x14:formula1>
          <xm:sqref>AC44:AF44</xm:sqref>
        </x14:dataValidation>
        <x14:dataValidation type="list" allowBlank="1" showInputMessage="1" showErrorMessage="1" promptTitle="Liste déroulante" prompt="Saisir les observateurs_x000a_" xr:uid="{8BE30D95-C8DF-43E4-AD5A-4F327360B017}">
          <x14:formula1>
            <xm:f>OFFSET(Parametres!$M$1,1,1,Parametres!$O$2,1)</xm:f>
          </x14:formula1>
          <xm:sqref>AF5:AH5</xm:sqref>
        </x14:dataValidation>
        <x14:dataValidation type="list" allowBlank="1" showInputMessage="1" showErrorMessage="1" xr:uid="{4AAF771F-C9A9-45D4-AA3D-4E8A2069BE9A}">
          <x14:formula1>
            <xm:f>Réglages!$C$19:$C$23</xm:f>
          </x14:formula1>
          <xm:sqref>AG45:AH48</xm:sqref>
        </x14:dataValidation>
        <x14:dataValidation type="list" allowBlank="1" showInputMessage="1" showErrorMessage="1" xr:uid="{21F44236-DA49-457B-83C7-24D21CBE57F6}">
          <x14:formula1>
            <xm:f>OFFSET(Parametres!$M$1,1,1,Parametres!$O$2,1)</xm:f>
          </x14:formula1>
          <xm:sqref>AF6:AF7 AC45:AF48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4</vt:i4>
      </vt:variant>
    </vt:vector>
  </HeadingPairs>
  <TitlesOfParts>
    <vt:vector size="15" baseType="lpstr">
      <vt:lpstr>ALL_INPUT</vt:lpstr>
      <vt:lpstr>Accueil</vt:lpstr>
      <vt:lpstr>Parametres</vt:lpstr>
      <vt:lpstr>Feuil1</vt:lpstr>
      <vt:lpstr>Réglages</vt:lpstr>
      <vt:lpstr>Degré 3</vt:lpstr>
      <vt:lpstr>Feuil2</vt:lpstr>
      <vt:lpstr>Feuil3</vt:lpstr>
      <vt:lpstr>Feuil4</vt:lpstr>
      <vt:lpstr>Feuil5</vt:lpstr>
      <vt:lpstr>Feuil6</vt:lpstr>
      <vt:lpstr>Classe_1</vt:lpstr>
      <vt:lpstr>Classe_2</vt:lpstr>
      <vt:lpstr>plage1</vt:lpstr>
      <vt:lpstr>plage1bis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Sébastien Bourthoumieu</dc:creator>
  <cp:lastModifiedBy>Sébastien Bourthoumieu</cp:lastModifiedBy>
  <cp:lastPrinted>2021-09-19T16:38:19Z</cp:lastPrinted>
  <dcterms:created xsi:type="dcterms:W3CDTF">2021-09-11T14:50:31Z</dcterms:created>
  <dcterms:modified xsi:type="dcterms:W3CDTF">2023-04-14T07:56:33Z</dcterms:modified>
</cp:coreProperties>
</file>